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e\QARDAN HASANA\HQHB\"/>
    </mc:Choice>
  </mc:AlternateContent>
  <bookViews>
    <workbookView xWindow="0" yWindow="0" windowWidth="20490" windowHeight="7455" firstSheet="2" activeTab="2"/>
  </bookViews>
  <sheets>
    <sheet name="Reviewed" sheetId="2" state="hidden" r:id="rId1"/>
    <sheet name="Auditor Copy" sheetId="3" state="hidden" r:id="rId2"/>
    <sheet name="Final" sheetId="1" r:id="rId3"/>
    <sheet name="Data from Mazue" sheetId="5" r:id="rId4"/>
  </sheets>
  <definedNames>
    <definedName name="_xlnm._FilterDatabase" localSheetId="2" hidden="1">Final!$A$16:$T$41</definedName>
    <definedName name="_xlnm.Print_Titles" localSheetId="1">'Auditor Copy'!$2:$3</definedName>
    <definedName name="Score_section_2">Final!$Q$41</definedName>
    <definedName name="Score_section_3">Final!$Q$103</definedName>
    <definedName name="Score_section_4">Final!$Q$153</definedName>
    <definedName name="Score_section_5">Final!$Q$242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2" i="1" l="1"/>
  <c r="M62" i="1"/>
  <c r="O61" i="1"/>
  <c r="M61" i="1"/>
  <c r="N61" i="1" s="1"/>
  <c r="Q61" i="1" s="1"/>
  <c r="P61" i="1" l="1"/>
  <c r="P62" i="1"/>
  <c r="N62" i="1"/>
  <c r="Q62" i="1" s="1"/>
  <c r="N118" i="1"/>
  <c r="N117" i="1"/>
  <c r="N116" i="1"/>
  <c r="N115" i="1"/>
  <c r="O114" i="1"/>
  <c r="P114" i="1" s="1"/>
  <c r="N114" i="1"/>
  <c r="N49" i="1"/>
  <c r="N48" i="1"/>
  <c r="N47" i="1"/>
  <c r="N46" i="1"/>
  <c r="T45" i="1" s="1"/>
  <c r="O45" i="1"/>
  <c r="N45" i="1"/>
  <c r="Q114" i="1" l="1"/>
  <c r="T114" i="1"/>
  <c r="Q45" i="1"/>
  <c r="P45" i="1"/>
  <c r="O101" i="1"/>
  <c r="N101" i="1"/>
  <c r="M101" i="1"/>
  <c r="P101" i="1" l="1"/>
  <c r="Q101" i="1"/>
  <c r="O240" i="1"/>
  <c r="O239" i="1"/>
  <c r="O238" i="1"/>
  <c r="O235" i="1"/>
  <c r="O236" i="1"/>
  <c r="O237" i="1"/>
  <c r="O226" i="1"/>
  <c r="O227" i="1"/>
  <c r="O228" i="1"/>
  <c r="O229" i="1"/>
  <c r="O230" i="1"/>
  <c r="O231" i="1"/>
  <c r="O232" i="1"/>
  <c r="O233" i="1"/>
  <c r="O234" i="1"/>
  <c r="O221" i="1"/>
  <c r="O222" i="1"/>
  <c r="O223" i="1"/>
  <c r="O224" i="1"/>
  <c r="O225" i="1"/>
  <c r="O217" i="1"/>
  <c r="O218" i="1"/>
  <c r="O219" i="1"/>
  <c r="O220" i="1"/>
  <c r="O213" i="1"/>
  <c r="O214" i="1"/>
  <c r="O215" i="1"/>
  <c r="O216" i="1"/>
  <c r="O208" i="1"/>
  <c r="O209" i="1"/>
  <c r="O210" i="1"/>
  <c r="O211" i="1"/>
  <c r="O212"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1" i="1"/>
  <c r="O170" i="1"/>
  <c r="O165" i="1"/>
  <c r="O160" i="1"/>
  <c r="O159" i="1"/>
  <c r="O158" i="1"/>
  <c r="O157" i="1"/>
  <c r="O156" i="1"/>
  <c r="O155" i="1"/>
  <c r="O151" i="1"/>
  <c r="O150" i="1"/>
  <c r="O149" i="1"/>
  <c r="O148" i="1"/>
  <c r="O147" i="1"/>
  <c r="O146" i="1"/>
  <c r="O145" i="1"/>
  <c r="O140" i="1"/>
  <c r="O138" i="1"/>
  <c r="O139" i="1"/>
  <c r="O137" i="1"/>
  <c r="O136" i="1"/>
  <c r="O135" i="1"/>
  <c r="O130" i="1"/>
  <c r="O129" i="1"/>
  <c r="O128" i="1"/>
  <c r="O127" i="1"/>
  <c r="O126" i="1"/>
  <c r="O125" i="1"/>
  <c r="O124" i="1"/>
  <c r="O119" i="1"/>
  <c r="O113" i="1"/>
  <c r="O112" i="1"/>
  <c r="O106" i="1"/>
  <c r="O96" i="1"/>
  <c r="O90" i="1"/>
  <c r="O83" i="1"/>
  <c r="O73" i="1"/>
  <c r="O68" i="1"/>
  <c r="O54" i="1"/>
  <c r="O30" i="1"/>
  <c r="O25" i="1"/>
  <c r="O111" i="1"/>
  <c r="O105" i="1"/>
  <c r="O95" i="1"/>
  <c r="O89" i="1"/>
  <c r="O88" i="1"/>
  <c r="O82" i="1"/>
  <c r="O81" i="1"/>
  <c r="O80" i="1"/>
  <c r="O79" i="1"/>
  <c r="O78" i="1"/>
  <c r="O67" i="1"/>
  <c r="O66" i="1"/>
  <c r="O65" i="1"/>
  <c r="O64" i="1"/>
  <c r="O63" i="1"/>
  <c r="O60" i="1"/>
  <c r="O59" i="1"/>
  <c r="O53" i="1"/>
  <c r="O52" i="1"/>
  <c r="O51" i="1"/>
  <c r="O50" i="1"/>
  <c r="O44" i="1"/>
  <c r="O43" i="1"/>
  <c r="O39" i="1"/>
  <c r="O38" i="1"/>
  <c r="O37" i="1"/>
  <c r="O36" i="1"/>
  <c r="O35" i="1"/>
  <c r="O24" i="1"/>
  <c r="O18" i="1"/>
  <c r="O19" i="1"/>
  <c r="P19" i="1" s="1"/>
  <c r="Q17" i="1"/>
  <c r="P17" i="1"/>
  <c r="P90" i="1" l="1"/>
  <c r="P171" i="1"/>
  <c r="P165" i="1"/>
  <c r="P160" i="1"/>
  <c r="P140" i="1"/>
  <c r="P130" i="1"/>
  <c r="P119" i="1"/>
  <c r="P106" i="1"/>
  <c r="P96" i="1"/>
  <c r="P83" i="1"/>
  <c r="P73" i="1"/>
  <c r="P68" i="1"/>
  <c r="P54" i="1"/>
  <c r="P30" i="1"/>
  <c r="P25" i="1"/>
  <c r="H198" i="1"/>
  <c r="H197" i="1"/>
  <c r="H196" i="1"/>
  <c r="H195" i="1"/>
  <c r="H194" i="1"/>
  <c r="H193" i="1"/>
  <c r="H192" i="1"/>
  <c r="H191" i="1"/>
  <c r="H190" i="1"/>
  <c r="H189" i="1"/>
  <c r="H188" i="1"/>
  <c r="H187" i="1"/>
  <c r="H186" i="1"/>
  <c r="N240" i="1" l="1"/>
  <c r="Q240" i="1" s="1"/>
  <c r="M240" i="1"/>
  <c r="P240" i="1" s="1"/>
  <c r="N239" i="1"/>
  <c r="Q239" i="1" s="1"/>
  <c r="M239" i="1"/>
  <c r="P239" i="1" s="1"/>
  <c r="N238" i="1"/>
  <c r="Q238" i="1" s="1"/>
  <c r="M238" i="1"/>
  <c r="P238" i="1" s="1"/>
  <c r="N237" i="1"/>
  <c r="Q237" i="1" s="1"/>
  <c r="M237" i="1"/>
  <c r="P237" i="1" s="1"/>
  <c r="N236" i="1"/>
  <c r="Q236" i="1" s="1"/>
  <c r="M236" i="1"/>
  <c r="P236" i="1" s="1"/>
  <c r="N235" i="1"/>
  <c r="Q235" i="1" s="1"/>
  <c r="M235" i="1"/>
  <c r="P235" i="1" s="1"/>
  <c r="N234" i="1"/>
  <c r="Q234" i="1" s="1"/>
  <c r="M234" i="1"/>
  <c r="P234" i="1" s="1"/>
  <c r="N233" i="1"/>
  <c r="Q233" i="1" s="1"/>
  <c r="M233" i="1"/>
  <c r="P233" i="1" s="1"/>
  <c r="N232" i="1"/>
  <c r="Q232" i="1" s="1"/>
  <c r="M232" i="1"/>
  <c r="P232" i="1" s="1"/>
  <c r="N231" i="1"/>
  <c r="Q231" i="1" s="1"/>
  <c r="M231" i="1"/>
  <c r="P231" i="1" s="1"/>
  <c r="N230" i="1"/>
  <c r="Q230" i="1" s="1"/>
  <c r="M230" i="1"/>
  <c r="P230" i="1" s="1"/>
  <c r="N229" i="1"/>
  <c r="Q229" i="1" s="1"/>
  <c r="M229" i="1"/>
  <c r="P229" i="1" s="1"/>
  <c r="N228" i="1"/>
  <c r="Q228" i="1" s="1"/>
  <c r="M228" i="1"/>
  <c r="P228" i="1" s="1"/>
  <c r="N227" i="1"/>
  <c r="Q227" i="1" s="1"/>
  <c r="M227" i="1"/>
  <c r="P227" i="1" s="1"/>
  <c r="N226" i="1"/>
  <c r="Q226" i="1" s="1"/>
  <c r="M226" i="1"/>
  <c r="P226" i="1" s="1"/>
  <c r="N225" i="1"/>
  <c r="Q225" i="1" s="1"/>
  <c r="M225" i="1"/>
  <c r="P225" i="1" s="1"/>
  <c r="N224" i="1"/>
  <c r="Q224" i="1" s="1"/>
  <c r="M224" i="1"/>
  <c r="P224" i="1" s="1"/>
  <c r="N223" i="1"/>
  <c r="Q223" i="1" s="1"/>
  <c r="M223" i="1"/>
  <c r="P223" i="1" s="1"/>
  <c r="N222" i="1"/>
  <c r="Q222" i="1" s="1"/>
  <c r="M222" i="1"/>
  <c r="P222" i="1" s="1"/>
  <c r="N221" i="1"/>
  <c r="Q221" i="1" s="1"/>
  <c r="M221" i="1"/>
  <c r="P221" i="1" s="1"/>
  <c r="N220" i="1"/>
  <c r="Q220" i="1" s="1"/>
  <c r="M220" i="1"/>
  <c r="P220" i="1" s="1"/>
  <c r="N219" i="1"/>
  <c r="Q219" i="1" s="1"/>
  <c r="M219" i="1"/>
  <c r="P219" i="1" s="1"/>
  <c r="N218" i="1"/>
  <c r="Q218" i="1" s="1"/>
  <c r="M218" i="1"/>
  <c r="P218" i="1" s="1"/>
  <c r="N217" i="1"/>
  <c r="Q217" i="1" s="1"/>
  <c r="M217" i="1"/>
  <c r="P217" i="1" s="1"/>
  <c r="N216" i="1"/>
  <c r="Q216" i="1" s="1"/>
  <c r="M216" i="1"/>
  <c r="P216" i="1" s="1"/>
  <c r="N215" i="1"/>
  <c r="Q215" i="1" s="1"/>
  <c r="M215" i="1"/>
  <c r="P215" i="1" s="1"/>
  <c r="N214" i="1"/>
  <c r="Q214" i="1" s="1"/>
  <c r="M214" i="1"/>
  <c r="P214" i="1" s="1"/>
  <c r="N213" i="1"/>
  <c r="Q213" i="1" s="1"/>
  <c r="M213" i="1"/>
  <c r="P213" i="1" s="1"/>
  <c r="N212" i="1"/>
  <c r="Q212" i="1" s="1"/>
  <c r="M212" i="1"/>
  <c r="P212" i="1" s="1"/>
  <c r="N211" i="1"/>
  <c r="Q211" i="1" s="1"/>
  <c r="M211" i="1"/>
  <c r="P211" i="1" s="1"/>
  <c r="N210" i="1"/>
  <c r="Q210" i="1" s="1"/>
  <c r="M210" i="1"/>
  <c r="P210" i="1" s="1"/>
  <c r="N209" i="1"/>
  <c r="Q209" i="1" s="1"/>
  <c r="M209" i="1"/>
  <c r="P209" i="1" s="1"/>
  <c r="N208" i="1"/>
  <c r="Q208" i="1" s="1"/>
  <c r="M208" i="1"/>
  <c r="P208" i="1" s="1"/>
  <c r="N207" i="1"/>
  <c r="Q207" i="1" s="1"/>
  <c r="M207" i="1"/>
  <c r="P207" i="1" s="1"/>
  <c r="N206" i="1"/>
  <c r="Q206" i="1" s="1"/>
  <c r="M206" i="1"/>
  <c r="P206" i="1" s="1"/>
  <c r="N205" i="1"/>
  <c r="Q205" i="1" s="1"/>
  <c r="M205" i="1"/>
  <c r="P205" i="1" s="1"/>
  <c r="N204" i="1"/>
  <c r="Q204" i="1" s="1"/>
  <c r="M204" i="1"/>
  <c r="P204" i="1" s="1"/>
  <c r="N203" i="1"/>
  <c r="Q203" i="1" s="1"/>
  <c r="M203" i="1"/>
  <c r="P203" i="1" s="1"/>
  <c r="N202" i="1"/>
  <c r="Q202" i="1" s="1"/>
  <c r="M202" i="1"/>
  <c r="P202" i="1" s="1"/>
  <c r="N201" i="1"/>
  <c r="Q201" i="1" s="1"/>
  <c r="M201" i="1"/>
  <c r="P201" i="1" s="1"/>
  <c r="N200" i="1"/>
  <c r="Q200" i="1" s="1"/>
  <c r="M200" i="1"/>
  <c r="P200" i="1" s="1"/>
  <c r="N199" i="1"/>
  <c r="Q199" i="1" s="1"/>
  <c r="M199" i="1"/>
  <c r="P199" i="1" s="1"/>
  <c r="N198" i="1"/>
  <c r="Q198" i="1" s="1"/>
  <c r="M198" i="1"/>
  <c r="P198" i="1" s="1"/>
  <c r="N197" i="1"/>
  <c r="Q197" i="1" s="1"/>
  <c r="M197" i="1"/>
  <c r="P197" i="1" s="1"/>
  <c r="N196" i="1"/>
  <c r="Q196" i="1" s="1"/>
  <c r="M196" i="1"/>
  <c r="P196" i="1" s="1"/>
  <c r="N195" i="1"/>
  <c r="Q195" i="1" s="1"/>
  <c r="M195" i="1"/>
  <c r="P195" i="1" s="1"/>
  <c r="N194" i="1"/>
  <c r="Q194" i="1" s="1"/>
  <c r="M194" i="1"/>
  <c r="P194" i="1" s="1"/>
  <c r="N193" i="1"/>
  <c r="Q193" i="1" s="1"/>
  <c r="M193" i="1"/>
  <c r="P193" i="1" s="1"/>
  <c r="N192" i="1"/>
  <c r="Q192" i="1" s="1"/>
  <c r="M192" i="1"/>
  <c r="P192" i="1" s="1"/>
  <c r="N191" i="1"/>
  <c r="Q191" i="1" s="1"/>
  <c r="M191" i="1"/>
  <c r="P191" i="1" s="1"/>
  <c r="N190" i="1"/>
  <c r="Q190" i="1" s="1"/>
  <c r="M190" i="1"/>
  <c r="P190" i="1" s="1"/>
  <c r="N189" i="1"/>
  <c r="Q189" i="1" s="1"/>
  <c r="M189" i="1"/>
  <c r="P189" i="1" s="1"/>
  <c r="N188" i="1"/>
  <c r="Q188" i="1" s="1"/>
  <c r="M188" i="1"/>
  <c r="P188" i="1" s="1"/>
  <c r="N187" i="1"/>
  <c r="Q187" i="1" s="1"/>
  <c r="M187" i="1"/>
  <c r="P187" i="1" s="1"/>
  <c r="N186" i="1"/>
  <c r="Q186" i="1" s="1"/>
  <c r="M186" i="1"/>
  <c r="P186" i="1" s="1"/>
  <c r="N185" i="1"/>
  <c r="Q185" i="1" s="1"/>
  <c r="M185" i="1"/>
  <c r="P185" i="1" s="1"/>
  <c r="N184" i="1"/>
  <c r="Q184" i="1" s="1"/>
  <c r="M184" i="1"/>
  <c r="P184" i="1" s="1"/>
  <c r="N183" i="1"/>
  <c r="Q183" i="1" s="1"/>
  <c r="M183" i="1"/>
  <c r="P183" i="1" s="1"/>
  <c r="N182" i="1"/>
  <c r="Q182" i="1" s="1"/>
  <c r="M182" i="1"/>
  <c r="P182" i="1" s="1"/>
  <c r="N181" i="1"/>
  <c r="Q181" i="1" s="1"/>
  <c r="M181" i="1"/>
  <c r="P181" i="1" s="1"/>
  <c r="N180" i="1"/>
  <c r="Q180" i="1" s="1"/>
  <c r="M180" i="1"/>
  <c r="P180" i="1" s="1"/>
  <c r="N179" i="1"/>
  <c r="Q179" i="1" s="1"/>
  <c r="M179" i="1"/>
  <c r="P179" i="1" s="1"/>
  <c r="N178" i="1"/>
  <c r="Q178" i="1" s="1"/>
  <c r="M178" i="1"/>
  <c r="P178" i="1" s="1"/>
  <c r="N177" i="1"/>
  <c r="Q177" i="1" s="1"/>
  <c r="M177" i="1"/>
  <c r="P177" i="1" s="1"/>
  <c r="N176" i="1"/>
  <c r="Q176" i="1" s="1"/>
  <c r="M176" i="1"/>
  <c r="P176" i="1" s="1"/>
  <c r="N175" i="1"/>
  <c r="N174" i="1"/>
  <c r="N173" i="1"/>
  <c r="N172" i="1"/>
  <c r="N171" i="1"/>
  <c r="N170" i="1"/>
  <c r="Q170" i="1" s="1"/>
  <c r="M170" i="1"/>
  <c r="P170" i="1" s="1"/>
  <c r="N169" i="1"/>
  <c r="N168" i="1"/>
  <c r="N167" i="1"/>
  <c r="N166" i="1"/>
  <c r="N165" i="1"/>
  <c r="N164" i="1"/>
  <c r="N163" i="1"/>
  <c r="N162" i="1"/>
  <c r="N161" i="1"/>
  <c r="N160" i="1"/>
  <c r="M159" i="1"/>
  <c r="P159" i="1" s="1"/>
  <c r="N159" i="1"/>
  <c r="Q159" i="1" s="1"/>
  <c r="M158" i="1"/>
  <c r="P158" i="1" s="1"/>
  <c r="N158" i="1"/>
  <c r="Q158" i="1" s="1"/>
  <c r="M157" i="1"/>
  <c r="P157" i="1" s="1"/>
  <c r="N157" i="1"/>
  <c r="Q157" i="1" s="1"/>
  <c r="M156" i="1"/>
  <c r="P156" i="1" s="1"/>
  <c r="N156" i="1"/>
  <c r="Q156" i="1" s="1"/>
  <c r="N155" i="1"/>
  <c r="Q155" i="1" s="1"/>
  <c r="M155" i="1"/>
  <c r="P155" i="1" s="1"/>
  <c r="M151" i="1"/>
  <c r="P151" i="1" s="1"/>
  <c r="N151" i="1"/>
  <c r="Q151" i="1" s="1"/>
  <c r="N150" i="1"/>
  <c r="Q150" i="1" s="1"/>
  <c r="M150" i="1"/>
  <c r="P150" i="1" s="1"/>
  <c r="M149" i="1"/>
  <c r="P149" i="1" s="1"/>
  <c r="N149" i="1"/>
  <c r="Q149" i="1" s="1"/>
  <c r="P241" i="1" l="1"/>
  <c r="T165" i="1"/>
  <c r="T160" i="1"/>
  <c r="Q160" i="1"/>
  <c r="T171" i="1"/>
  <c r="Q171" i="1"/>
  <c r="Q165" i="1"/>
  <c r="M148" i="1"/>
  <c r="P148" i="1" s="1"/>
  <c r="N148" i="1"/>
  <c r="Q148" i="1" s="1"/>
  <c r="Q241" i="1" l="1"/>
  <c r="Q242" i="1" s="1"/>
  <c r="G11" i="1" s="1"/>
  <c r="M147" i="1"/>
  <c r="P147" i="1" s="1"/>
  <c r="N147" i="1"/>
  <c r="Q147" i="1" s="1"/>
  <c r="M146" i="1"/>
  <c r="P146" i="1" s="1"/>
  <c r="N146" i="1"/>
  <c r="Q146" i="1" s="1"/>
  <c r="N145" i="1"/>
  <c r="Q145" i="1" s="1"/>
  <c r="M145" i="1"/>
  <c r="P145" i="1" s="1"/>
  <c r="N144" i="1"/>
  <c r="N143" i="1"/>
  <c r="N142" i="1"/>
  <c r="N141" i="1"/>
  <c r="N140" i="1"/>
  <c r="T140" i="1" l="1"/>
  <c r="Q140" i="1"/>
  <c r="M139" i="1"/>
  <c r="P139" i="1" s="1"/>
  <c r="N139" i="1"/>
  <c r="Q139" i="1" s="1"/>
  <c r="M138" i="1"/>
  <c r="P138" i="1" s="1"/>
  <c r="N138" i="1"/>
  <c r="Q138" i="1" s="1"/>
  <c r="M137" i="1"/>
  <c r="P137" i="1" s="1"/>
  <c r="N137" i="1"/>
  <c r="Q137" i="1" s="1"/>
  <c r="M136" i="1"/>
  <c r="P136" i="1" s="1"/>
  <c r="N136" i="1"/>
  <c r="Q136" i="1" s="1"/>
  <c r="N135" i="1"/>
  <c r="Q135" i="1" s="1"/>
  <c r="M135" i="1"/>
  <c r="P135" i="1" s="1"/>
  <c r="N134" i="1"/>
  <c r="N133" i="1"/>
  <c r="N132" i="1"/>
  <c r="N131" i="1"/>
  <c r="N130" i="1"/>
  <c r="M129" i="1"/>
  <c r="P129" i="1" s="1"/>
  <c r="N129" i="1"/>
  <c r="Q129" i="1" s="1"/>
  <c r="M128" i="1"/>
  <c r="P128" i="1" s="1"/>
  <c r="N128" i="1"/>
  <c r="Q128" i="1" s="1"/>
  <c r="M127" i="1"/>
  <c r="P127" i="1" s="1"/>
  <c r="N127" i="1"/>
  <c r="Q127" i="1" s="1"/>
  <c r="M126" i="1"/>
  <c r="P126" i="1" s="1"/>
  <c r="M125" i="1"/>
  <c r="P125" i="1" s="1"/>
  <c r="N124" i="1"/>
  <c r="Q124" i="1" s="1"/>
  <c r="M124" i="1"/>
  <c r="P124" i="1" s="1"/>
  <c r="N123" i="1"/>
  <c r="N122" i="1"/>
  <c r="N121" i="1"/>
  <c r="N120" i="1"/>
  <c r="N119" i="1"/>
  <c r="A24" i="1"/>
  <c r="A25" i="1" s="1"/>
  <c r="A30" i="1" s="1"/>
  <c r="A35" i="1" s="1"/>
  <c r="A36" i="1" s="1"/>
  <c r="A37" i="1" s="1"/>
  <c r="A38" i="1" s="1"/>
  <c r="M113" i="1"/>
  <c r="M112" i="1"/>
  <c r="M111" i="1"/>
  <c r="N110" i="1"/>
  <c r="N109" i="1"/>
  <c r="N108" i="1"/>
  <c r="N107" i="1"/>
  <c r="N106" i="1"/>
  <c r="M105" i="1"/>
  <c r="N100" i="1"/>
  <c r="N99" i="1"/>
  <c r="N98" i="1"/>
  <c r="N97" i="1"/>
  <c r="N96" i="1"/>
  <c r="N87" i="1"/>
  <c r="N86" i="1"/>
  <c r="N85" i="1"/>
  <c r="N84" i="1"/>
  <c r="N83" i="1"/>
  <c r="M95" i="1"/>
  <c r="N23" i="1"/>
  <c r="N22" i="1"/>
  <c r="N21" i="1"/>
  <c r="N20" i="1"/>
  <c r="N19" i="1"/>
  <c r="N29" i="1"/>
  <c r="N28" i="1"/>
  <c r="N27" i="1"/>
  <c r="N26" i="1"/>
  <c r="N25" i="1"/>
  <c r="N34" i="1"/>
  <c r="N33" i="1"/>
  <c r="N32" i="1"/>
  <c r="N31" i="1"/>
  <c r="N30" i="1"/>
  <c r="N58" i="1"/>
  <c r="N57" i="1"/>
  <c r="N56" i="1"/>
  <c r="N55" i="1"/>
  <c r="N54" i="1"/>
  <c r="N72" i="1"/>
  <c r="N71" i="1"/>
  <c r="N70" i="1"/>
  <c r="N69" i="1"/>
  <c r="N68" i="1"/>
  <c r="N94" i="1"/>
  <c r="N93" i="1"/>
  <c r="N92" i="1"/>
  <c r="N91" i="1"/>
  <c r="N90" i="1"/>
  <c r="M89" i="1"/>
  <c r="M88" i="1"/>
  <c r="M82" i="1"/>
  <c r="M81" i="1"/>
  <c r="M80" i="1"/>
  <c r="M79" i="1"/>
  <c r="M78" i="1"/>
  <c r="N77" i="1"/>
  <c r="N76" i="1"/>
  <c r="N75" i="1"/>
  <c r="N74" i="1"/>
  <c r="N73" i="1"/>
  <c r="M60" i="1"/>
  <c r="M63" i="1"/>
  <c r="M64" i="1"/>
  <c r="M65" i="1"/>
  <c r="M66" i="1"/>
  <c r="M67" i="1"/>
  <c r="M59" i="1"/>
  <c r="M52" i="1"/>
  <c r="M53" i="1"/>
  <c r="M43" i="1"/>
  <c r="M44" i="1"/>
  <c r="M50" i="1"/>
  <c r="M51" i="1"/>
  <c r="M38" i="1"/>
  <c r="M39" i="1"/>
  <c r="M36" i="1"/>
  <c r="M37" i="1"/>
  <c r="M35" i="1"/>
  <c r="M24" i="1"/>
  <c r="M18" i="1"/>
  <c r="N125" i="1" l="1"/>
  <c r="Q125" i="1" s="1"/>
  <c r="T90" i="1"/>
  <c r="Q90" i="1"/>
  <c r="T96" i="1"/>
  <c r="Q96" i="1"/>
  <c r="N112" i="1"/>
  <c r="Q112" i="1" s="1"/>
  <c r="P112" i="1"/>
  <c r="T68" i="1"/>
  <c r="Q68" i="1"/>
  <c r="N105" i="1"/>
  <c r="Q105" i="1" s="1"/>
  <c r="P105" i="1"/>
  <c r="N113" i="1"/>
  <c r="Q113" i="1" s="1"/>
  <c r="P113" i="1"/>
  <c r="T119" i="1"/>
  <c r="Q119" i="1"/>
  <c r="T83" i="1"/>
  <c r="Q83" i="1"/>
  <c r="N111" i="1"/>
  <c r="Q111" i="1" s="1"/>
  <c r="P111" i="1"/>
  <c r="T54" i="1"/>
  <c r="Q54" i="1"/>
  <c r="T106" i="1"/>
  <c r="Q106" i="1"/>
  <c r="N126" i="1"/>
  <c r="Q126" i="1" s="1"/>
  <c r="T130" i="1"/>
  <c r="Q130" i="1"/>
  <c r="T30" i="1"/>
  <c r="Q30" i="1"/>
  <c r="T25" i="1"/>
  <c r="Q25" i="1"/>
  <c r="T73" i="1"/>
  <c r="Q73" i="1"/>
  <c r="N35" i="1"/>
  <c r="Q35" i="1" s="1"/>
  <c r="P35" i="1"/>
  <c r="N59" i="1"/>
  <c r="Q59" i="1" s="1"/>
  <c r="P59" i="1"/>
  <c r="N51" i="1"/>
  <c r="Q51" i="1" s="1"/>
  <c r="P51" i="1"/>
  <c r="N43" i="1"/>
  <c r="Q43" i="1" s="1"/>
  <c r="P43" i="1"/>
  <c r="N67" i="1"/>
  <c r="Q67" i="1" s="1"/>
  <c r="P67" i="1"/>
  <c r="N63" i="1"/>
  <c r="Q63" i="1" s="1"/>
  <c r="P63" i="1"/>
  <c r="N79" i="1"/>
  <c r="Q79" i="1" s="1"/>
  <c r="P79" i="1"/>
  <c r="N88" i="1"/>
  <c r="Q88" i="1" s="1"/>
  <c r="P88" i="1"/>
  <c r="N95" i="1"/>
  <c r="Q95" i="1" s="1"/>
  <c r="P95" i="1"/>
  <c r="N44" i="1"/>
  <c r="Q44" i="1" s="1"/>
  <c r="P44" i="1"/>
  <c r="N64" i="1"/>
  <c r="Q64" i="1" s="1"/>
  <c r="P64" i="1"/>
  <c r="N78" i="1"/>
  <c r="Q78" i="1" s="1"/>
  <c r="P78" i="1"/>
  <c r="N37" i="1"/>
  <c r="Q37" i="1" s="1"/>
  <c r="P37" i="1"/>
  <c r="N18" i="1"/>
  <c r="Q18" i="1" s="1"/>
  <c r="P18" i="1"/>
  <c r="N36" i="1"/>
  <c r="Q36" i="1" s="1"/>
  <c r="P36" i="1"/>
  <c r="N50" i="1"/>
  <c r="Q50" i="1" s="1"/>
  <c r="P50" i="1"/>
  <c r="N53" i="1"/>
  <c r="Q53" i="1" s="1"/>
  <c r="P53" i="1"/>
  <c r="N66" i="1"/>
  <c r="Q66" i="1" s="1"/>
  <c r="P66" i="1"/>
  <c r="N60" i="1"/>
  <c r="Q60" i="1" s="1"/>
  <c r="P60" i="1"/>
  <c r="N80" i="1"/>
  <c r="Q80" i="1" s="1"/>
  <c r="P80" i="1"/>
  <c r="N89" i="1"/>
  <c r="Q89" i="1" s="1"/>
  <c r="P89" i="1"/>
  <c r="N38" i="1"/>
  <c r="Q38" i="1" s="1"/>
  <c r="P38" i="1"/>
  <c r="N82" i="1"/>
  <c r="Q82" i="1" s="1"/>
  <c r="P82" i="1"/>
  <c r="N24" i="1"/>
  <c r="Q24" i="1" s="1"/>
  <c r="P24" i="1"/>
  <c r="N39" i="1"/>
  <c r="Q39" i="1" s="1"/>
  <c r="P39" i="1"/>
  <c r="N52" i="1"/>
  <c r="Q52" i="1" s="1"/>
  <c r="P52" i="1"/>
  <c r="N65" i="1"/>
  <c r="Q65" i="1" s="1"/>
  <c r="P65" i="1"/>
  <c r="N81" i="1"/>
  <c r="Q81" i="1" s="1"/>
  <c r="P81" i="1"/>
  <c r="T19" i="1"/>
  <c r="Q19" i="1"/>
  <c r="K10" i="3"/>
  <c r="J10" i="3" s="1"/>
  <c r="I10" i="3" s="1"/>
  <c r="P102" i="1" l="1"/>
  <c r="Q102" i="1"/>
  <c r="Q152" i="1"/>
  <c r="P40" i="1"/>
  <c r="P152" i="1"/>
  <c r="Q40" i="1"/>
  <c r="Q153" i="1" l="1"/>
  <c r="G10" i="1" s="1"/>
  <c r="Q41" i="1"/>
  <c r="G8" i="1" s="1"/>
  <c r="Q103" i="1"/>
  <c r="G9" i="1" s="1"/>
  <c r="G12" i="1" l="1"/>
  <c r="G14" i="1" s="1"/>
  <c r="F14" i="1" s="1"/>
</calcChain>
</file>

<file path=xl/comments1.xml><?xml version="1.0" encoding="utf-8"?>
<comments xmlns="http://schemas.openxmlformats.org/spreadsheetml/2006/main">
  <authors>
    <author>Author</author>
  </authors>
  <commentList>
    <comment ref="F23" authorId="0" shapeId="0">
      <text>
        <r>
          <rPr>
            <sz val="9"/>
            <color indexed="81"/>
            <rFont val="Tahoma"/>
            <family val="2"/>
          </rPr>
          <t xml:space="preserve">Qardan Hasana                                      Blue
Mohammedi Scheme                          Golden
Taher Scheme                                         Red
Husain Scheme                                       Light Blue </t>
        </r>
      </text>
    </comment>
    <comment ref="G59" authorId="0" shapeId="0">
      <text>
        <r>
          <rPr>
            <sz val="9"/>
            <color indexed="81"/>
            <rFont val="Tahoma"/>
            <family val="2"/>
          </rPr>
          <t xml:space="preserve">We suggest using median as a metrics for calulation of processing days of sample in place of average so as to eliminate the effects of outliers.
</t>
        </r>
      </text>
    </comment>
  </commentList>
</comments>
</file>

<file path=xl/comments2.xml><?xml version="1.0" encoding="utf-8"?>
<comments xmlns="http://schemas.openxmlformats.org/spreadsheetml/2006/main">
  <authors>
    <author>Author</author>
  </authors>
  <commentList>
    <comment ref="F24" authorId="0" shapeId="0">
      <text>
        <r>
          <rPr>
            <sz val="9"/>
            <color indexed="81"/>
            <rFont val="Tahoma"/>
            <family val="2"/>
          </rPr>
          <t xml:space="preserve">Qardan Hasana                                      Blue
Mohammedi Scheme                          Golden
Taher Scheme                                         Red
Husain Scheme                                       Light Blue </t>
        </r>
      </text>
    </comment>
    <comment ref="G63" authorId="0" shapeId="0">
      <text>
        <r>
          <rPr>
            <sz val="9"/>
            <color indexed="81"/>
            <rFont val="Tahoma"/>
            <family val="2"/>
          </rPr>
          <t xml:space="preserve">We suggest using median as a metrics for calulation of processing days of sample in place of average so as to eliminate the effects of outliers.
</t>
        </r>
      </text>
    </comment>
  </commentList>
</comments>
</file>

<file path=xl/sharedStrings.xml><?xml version="1.0" encoding="utf-8"?>
<sst xmlns="http://schemas.openxmlformats.org/spreadsheetml/2006/main" count="3420" uniqueCount="1093">
  <si>
    <t>Sr. No.</t>
  </si>
  <si>
    <t>Section - Ref Manual</t>
  </si>
  <si>
    <t>Main Subject</t>
  </si>
  <si>
    <t>Sub Subject</t>
  </si>
  <si>
    <t>Type</t>
  </si>
  <si>
    <t>Standard/Rule</t>
  </si>
  <si>
    <t>Evaluation Guidelines</t>
  </si>
  <si>
    <t>Evaluation Criteria</t>
  </si>
  <si>
    <t>Standard Scores</t>
  </si>
  <si>
    <t>Scores Achieved</t>
  </si>
  <si>
    <t>Evaluation Result</t>
  </si>
  <si>
    <t>Criticality (High, Medium, Low)</t>
  </si>
  <si>
    <t>Weightage</t>
  </si>
  <si>
    <t>Prior Period Rating</t>
  </si>
  <si>
    <t>Co-ordinators Comments</t>
  </si>
  <si>
    <t>Auditor comments</t>
  </si>
  <si>
    <t>Yes Score</t>
  </si>
  <si>
    <t>No Scores</t>
  </si>
  <si>
    <t>Section 2 - Qardan Hasana Committee</t>
  </si>
  <si>
    <t>Core Qardan Hasana Committee</t>
  </si>
  <si>
    <t>Committee Structure &amp; Responsibilities</t>
  </si>
  <si>
    <t>Pre-requisite</t>
  </si>
  <si>
    <t>Mauze should have an active Qardan Hasana Committee comprising of a minimum of six members, formed as per Committee Formation Policy.</t>
  </si>
  <si>
    <t>Check the Misaal Mubaraq sent to Aamil Saheb and QH software.</t>
  </si>
  <si>
    <t>Is there a committee formed as per the policy?</t>
  </si>
  <si>
    <t>Yes</t>
  </si>
  <si>
    <t>Progressive</t>
  </si>
  <si>
    <t>Total Score Summary for Core Qardan Hasana Committee should be 75% or more.</t>
  </si>
  <si>
    <t>Check HR Executive Score Summary Sheet</t>
  </si>
  <si>
    <t>Is the scores of Core Qardan Hasana Committee below 20% ?</t>
  </si>
  <si>
    <t>No</t>
  </si>
  <si>
    <t>Specific portfolio/responsibilities should be assigned to each member in the committee as per his skill set, capabilities &amp; experience.</t>
  </si>
  <si>
    <t>Check Work Delegation Module</t>
  </si>
  <si>
    <t xml:space="preserve">Are portfolio assigned to each member in the committee ? </t>
  </si>
  <si>
    <t>Committee Performance</t>
  </si>
  <si>
    <t>All committee members should perform their duties as per the work portfolio assigned to each member.</t>
  </si>
  <si>
    <t>Less than 40% of the committee members perform duties as per portfolio assigned</t>
  </si>
  <si>
    <t>For places where software is live, data can be fetched from here itself after an attendance module is brought in place on the software.</t>
  </si>
  <si>
    <t>40% of the committee members perform duties as per portfolio assigned</t>
  </si>
  <si>
    <t>60% of the committee members perform duties as per portfolio assigned</t>
  </si>
  <si>
    <t>80% of the committee members perform duties as per portfolio assigned</t>
  </si>
  <si>
    <t>All committee members perform duties as per portfolio assigned</t>
  </si>
  <si>
    <t>The committee members should complete the hours of services committed by them at the time of their appointment.</t>
  </si>
  <si>
    <t>Check the Attendance Register at the office &amp; check the hourly register on QH software</t>
  </si>
  <si>
    <t>Committed hours achieved by less than 40% of the committee members</t>
  </si>
  <si>
    <t>Should be shifted to performance grading rather than keeping it under Mauze grading.</t>
  </si>
  <si>
    <t>Committed hours achieved by 40% of the committee members</t>
  </si>
  <si>
    <t>Committed hours achieved by 60% of the committee members</t>
  </si>
  <si>
    <t>Committed hours achieved by 80% of the committee members</t>
  </si>
  <si>
    <t>Committed hours achieved by all committee members</t>
  </si>
  <si>
    <t>The directives issued in the farameen should be mandatorily implemented on time</t>
  </si>
  <si>
    <t>Can Check HQHB corespondance file and interview committee members</t>
  </si>
  <si>
    <t>Counseling Sub-Committee</t>
  </si>
  <si>
    <t>The Core Committee is encouraged to set-up a Counseling Sub-Committee that will comprise of professionals who can guide and support the beneficiaries of the Qardan Hasana Scheme.</t>
  </si>
  <si>
    <t>Is a Counseling Sub-Committee formed as per policy?</t>
  </si>
  <si>
    <t>The Core Committee may request the Counseling Sub-Committee members for an independent assessment of an application. They may also request the Committee to provide counseling, ongoing guidance and support to a successful applicant after grant of amount.</t>
  </si>
  <si>
    <t xml:space="preserve">Check the Evaluation form </t>
  </si>
  <si>
    <t>Whether counselling was requested by the core-committee members?</t>
  </si>
  <si>
    <t>Muminaat Committee</t>
  </si>
  <si>
    <t>The Core Committee is encouraged to set-up a Muminaat Committee that may be a combination of the Core Qardan Hasana Committee and the Counseling subcommittee.</t>
  </si>
  <si>
    <t>Is a Muminaat committee formed as per policy?</t>
  </si>
  <si>
    <t>This Committee will support Muminaats’ professional development, while motivating them towards entrepreneurship, in home based business in particular.</t>
  </si>
  <si>
    <t>Section 3 - Qardan Hasana Collection</t>
  </si>
  <si>
    <t>Promotion of Qardan Hasana Philosophy</t>
  </si>
  <si>
    <t>Banners</t>
  </si>
  <si>
    <t>Visit the mauze and check whether banners are placed at all places as mentioned in the standard. Are the banners in good condition and clearly visible? ( If the banners are not in good condition and not clearly visible they should be considered as no banners are placed)</t>
  </si>
  <si>
    <t>Whether good condition banners were placed at all the places mentioned in the standard?</t>
  </si>
  <si>
    <t>why not progressive what if it is established in good condition in few areas</t>
  </si>
  <si>
    <t>Pamphlets</t>
  </si>
  <si>
    <t>Pamphlets must be distributed to mumineen to create awareness</t>
  </si>
  <si>
    <t>Co-ordinator should interview the committee members and mumineen to gain knowledge whether mauze distributes pamphlets, if yes, on what occasions or how frequently are they distributed.</t>
  </si>
  <si>
    <t>Are banners Distributed on every Jumo´ah, mawaaqeet and 16th of every Hijri month</t>
  </si>
  <si>
    <t>Bayaan</t>
  </si>
  <si>
    <t>Aamil Saheb should conduct bayaan for mumineen once a month</t>
  </si>
  <si>
    <t>Ask committee members after every miqat. Interview mumineen on Mauze visit.</t>
  </si>
  <si>
    <t>Does Aamil Saheb conduct bayaan for mumineen once a month?</t>
  </si>
  <si>
    <t>Asbaaq</t>
  </si>
  <si>
    <t>Aamil Saheb should conduct Qardan Hasana asbaaq for committee members on a monthly basis</t>
  </si>
  <si>
    <t>Ask committee members. Conduct Self- assessment of each committee member.</t>
  </si>
  <si>
    <t>Does Aamil Saheb conduct Qardan Hasana asbaaq for committee members on a monthly basis?</t>
  </si>
  <si>
    <t>Seminar frequency</t>
  </si>
  <si>
    <t>Seminar must be organized on an annual basis for the mumineen</t>
  </si>
  <si>
    <t>Check report submitted to HQHB Post seminar.</t>
  </si>
  <si>
    <t>Seminars are organized on an Annual basis?</t>
  </si>
  <si>
    <t>Feedback at Seminar</t>
  </si>
  <si>
    <t>Check the Feedback form received by committee members post seminar</t>
  </si>
  <si>
    <t>Feedback are taken from mumineen?</t>
  </si>
  <si>
    <t>Additional efforts</t>
  </si>
  <si>
    <t>Committee members should always strive to increase the QH collection by planning some additional efforts/ideas apart from the directives issued by HQHB. Additional efforts may include - displaying seminar photographs at next events, QH office, or Masjid . Visiting nearby schools and spreading QH knowledge amount youth etc</t>
  </si>
  <si>
    <t>Co-ordinator should interview the committee members to know if any additional events/ideas were implemented to increase the QH collection</t>
  </si>
  <si>
    <t>Committee members made additional efforts to promote Qardan Hasana?</t>
  </si>
  <si>
    <t>Annual progress report shared</t>
  </si>
  <si>
    <t>Collection process</t>
  </si>
  <si>
    <t>Collectors</t>
  </si>
  <si>
    <t>The Committee shall nominate appropriate number of khidmat guzaars who will collect the contributions towards the Mohammedi, Taher &amp; Husain Schemes in Gents &amp; Ladies.</t>
  </si>
  <si>
    <t>Obtain list of nominated collectors in gents &amp; ladies. 1 collector for 100 attendees for each group (Gents &amp; Ladies) are considered sufficient.</t>
  </si>
  <si>
    <t>Color Coded Badges, Jackets, Bags / Envelopes</t>
  </si>
  <si>
    <t>To distinguish one Scheme from the other Badges, Jackets, Bags / Envelopes should be color-coded as per the colors given on Page 26 of Mauze Adminstrative Manual</t>
  </si>
  <si>
    <t>Check the color of Badges, Jackets, Bags / Envelopes present at the Mauze for each scheme</t>
  </si>
  <si>
    <t>Badges, Jackets, Bags / Envelopes</t>
  </si>
  <si>
    <t>Badges, Jackets, Bags / Envelopes as provided by HQHB should be used by Mauze for  each scheme in each event.</t>
  </si>
  <si>
    <t>Badges, Jackets, Bags / Envelopes as provided by HQHB are used by Muaze for  each scheme</t>
  </si>
  <si>
    <t>Reminder sent before Jumo´ah, mawaaqeet and 16th of every Hijri month</t>
  </si>
  <si>
    <t>Convey key message in relevant Masjid and Jamaat announcements, regular SMS circulation, and email alerts.</t>
  </si>
  <si>
    <t>Check the QH software from where SMS and email alerts are sent. Interview the committee members and mumineen at the Mauze.</t>
  </si>
  <si>
    <t>Calendar</t>
  </si>
  <si>
    <t>Create an annual Calendar identifying mawaaqeet and other significant dates for organizing collection activity.</t>
  </si>
  <si>
    <t>Check the Calendar and Scheme planning document if any prepared by the committee whereby collection dates for all the three schemes are mentioned.</t>
  </si>
  <si>
    <t>Annual Calendar is created identifying all significant dates.</t>
  </si>
  <si>
    <t>Printed envelopes</t>
  </si>
  <si>
    <t>Mauze should distribute envelopes printed for each scheme along with their color coding as per Page 26 of Mauze Administrative Manual</t>
  </si>
  <si>
    <t>Check the stock of envelopes at the QH office. Interview committee members and mumineen.</t>
  </si>
  <si>
    <t>Printed envelopes distributed</t>
  </si>
  <si>
    <t>Regular envelopes distributed</t>
  </si>
  <si>
    <t>Envelopes distributed on all mawaaqeet</t>
  </si>
  <si>
    <t>Mauze should distribute envelopes before all mawaaqeet. And also send envelopes with Faiz al-Mawaid al-Burhaniyah thaali.</t>
  </si>
  <si>
    <t>Interview committee members and mumineen.</t>
  </si>
  <si>
    <t>Distributed</t>
  </si>
  <si>
    <t>Not distributed</t>
  </si>
  <si>
    <t>Labeled Boxes</t>
  </si>
  <si>
    <t>Place labeled boxes (golak) in Masjid and other places where Mumineen congregate.</t>
  </si>
  <si>
    <t>Inspect the Masjid. Interview committee members and mumineen.</t>
  </si>
  <si>
    <t>Labelled Boxes Placed for all three schemes</t>
  </si>
  <si>
    <t>No Boxes placed</t>
  </si>
  <si>
    <t>not possible for all three scheme</t>
  </si>
  <si>
    <t>Husain Scheme</t>
  </si>
  <si>
    <t>Efficient Fund Management system must be established</t>
  </si>
  <si>
    <t xml:space="preserve">An efficient Fund Management system must be established to ensure prompt repayment to the contributors of the Husain Scheme. </t>
  </si>
  <si>
    <t>Interview committee members and ask for related documents. Which related documents?</t>
  </si>
  <si>
    <t>Fund Management system established</t>
  </si>
  <si>
    <t>No Fund Management system established</t>
  </si>
  <si>
    <t>Fund reports , scheme planning documents</t>
  </si>
  <si>
    <t>Planning &amp; Assessment frequency</t>
  </si>
  <si>
    <t>Cash flow statements should be prepared on a monthly basis for regular consideration of the amount of Qardan Hasana committed and that which needs to be repaid to the Husain Scheme contributors.</t>
  </si>
  <si>
    <t xml:space="preserve">Check the monthly cash flow statements. </t>
  </si>
  <si>
    <t>Prepared on a Monthly Basis</t>
  </si>
  <si>
    <t>Not Prepared</t>
  </si>
  <si>
    <t>in case of Muaze with Huge volume, weekly might be required</t>
  </si>
  <si>
    <t>Reminder two weeks prior to return</t>
  </si>
  <si>
    <t>Two (2) weeks prior to the end of the specified time period, the Husain Scheme contributors should be asked to confirm whether they require their Qardan Hasana amount to be returned as per schedule, or whether they intend to let it remain in the Fund for a further specified duration.</t>
  </si>
  <si>
    <t>Check dates of emails where reminders were sent to mumineen.</t>
  </si>
  <si>
    <t>Refund/Extension of Muddat confirmed with husain scheme contributor before maturity</t>
  </si>
  <si>
    <t>No confirmation taken before/after maturity</t>
  </si>
  <si>
    <t>Check confirmation documents</t>
  </si>
  <si>
    <t>Ability to repay for premature withdrawal within 24hrs</t>
  </si>
  <si>
    <t xml:space="preserve">A maximum time period of seven (7) working days for the return of Qardan Hasana should be communicated to the Mumin whereas the Committee members should strive to pay the amount within 24 hours. </t>
  </si>
  <si>
    <t>Check the date of repayments in Individual File For Each Contributor In Husain Scheme. Calculate the percentage of cases where repayment for premature withdrawal were made within 24 hrs.</t>
  </si>
  <si>
    <t>Amount refunded within 7 working days in 75% of cases</t>
  </si>
  <si>
    <t>Not refunded on time</t>
  </si>
  <si>
    <t>Timely return of the Qardan Hasana for the Husain Scheme.</t>
  </si>
  <si>
    <t>Qardan Hasana should be returned to mumineen on the day of maturity</t>
  </si>
  <si>
    <t>Check the Return Request Form date and the date on which cheques are issued in Individual File For Each Contributor In Husain Scheme.</t>
  </si>
  <si>
    <t>Commitment from eminient mumineen</t>
  </si>
  <si>
    <t>Yes/No</t>
  </si>
  <si>
    <t xml:space="preserve">Identify and obtain commitments from eminent Mumineen or Committee members, who can provide ready cash as a short-term Qardan Hasana, to address the immediate liquidity issues. </t>
  </si>
  <si>
    <t>Commitments obtained</t>
  </si>
  <si>
    <t>No commitments obtained</t>
  </si>
  <si>
    <t>what is the current process ??? Is there any confirmation document or MOU</t>
  </si>
  <si>
    <t>Buffer for hussain scheme</t>
  </si>
  <si>
    <t>Keep 5-10% of the total amount collected under the Husain Scheme as a buffer.</t>
  </si>
  <si>
    <t>Check Cash flow statements for provision of buffer and cross check bank statements to see if required balances are maintained.</t>
  </si>
  <si>
    <t>Buffer maintained</t>
  </si>
  <si>
    <t>Buffer not maintained</t>
  </si>
  <si>
    <t>Collection through only crossed account payee cheque</t>
  </si>
  <si>
    <t xml:space="preserve">All collections for the Husain Scheme will be through a crossed account payee cheque. </t>
  </si>
  <si>
    <t>ITS number &amp; amount on back of Husain Scheme record cover or Husain Scheme record slip</t>
  </si>
  <si>
    <t>The contributor must write his ITS number and the contribution amount on the back of the Husain Scheme Record Cover or Husain Scheme Record Slip.</t>
  </si>
  <si>
    <t>Check Husain Scheme Record Cover or Husain Scheme Record Slip</t>
  </si>
  <si>
    <t>Issue receipt within 3 working days</t>
  </si>
  <si>
    <t xml:space="preserve">A printed Husain Scheme Receipt for the amount given must be issued within three working days. </t>
  </si>
  <si>
    <t>Receipt issued within 3 days</t>
  </si>
  <si>
    <t>Receipt not issued within 3 days</t>
  </si>
  <si>
    <t>Copy of bank deposit slip attached to receipt</t>
  </si>
  <si>
    <t>Copies of the bank deposit slip and receipt should be attached and filed in record.</t>
  </si>
  <si>
    <t>Check individual file for wach contributor in Husain Scheme</t>
  </si>
  <si>
    <t>At the time of return original Husain Scheme receipt collected</t>
  </si>
  <si>
    <t>For return of Funds the Mumin shall be required to showthe original Husain Scheme receipt, provided by the Committee at the time of his Contribution.</t>
  </si>
  <si>
    <t>Return voucher for Husain Scheme issued with cross account payee cheque</t>
  </si>
  <si>
    <t>The requested amount will only be returned by a crossed account payee cheque in the name of the Husain Scheme ‘contributor’. He will sign a ‘Return Voucher for Husain Scheme’.</t>
  </si>
  <si>
    <t>Mohammedi Scheme</t>
  </si>
  <si>
    <t>Use of Blue Badges, Jackets, Bags / Envelopes</t>
  </si>
  <si>
    <t>Collectors, A´yaan al-Jamaat, to be provided with a prominent BLUE colored bag, to approach Mumineen for contributions.</t>
  </si>
  <si>
    <t>Interview committee members and mumineen. Repetitive</t>
  </si>
  <si>
    <t>this is for particular scheme</t>
  </si>
  <si>
    <t>Panchnama prepared &amp; signed by 5 A'yaan Al Jamaat</t>
  </si>
  <si>
    <t>Collection bag to be opened in the presence of five members of A´yaan al-Jamaat, who will count the contribution amount,
prepare and sign the Panch Nama</t>
  </si>
  <si>
    <t>Check the panchnama from file or QH software on a sample basis and arrive at a percentage of cases where panchnama were signed by 5 A'yaan Al Jamaat as required by the standard.</t>
  </si>
  <si>
    <t>Bag opened in the presence of five members and panchnama prepared &amp; signed by 5 members</t>
  </si>
  <si>
    <t>Not done as per the standard</t>
  </si>
  <si>
    <t>Amount deposited with QH committee in presence of Aamil Saheb</t>
  </si>
  <si>
    <t xml:space="preserve">Contribution amount and signed forms to be deposited with Qardan Hasana Scheme office bearers in the presence of the
Aamil Saheb. </t>
  </si>
  <si>
    <t>Check if signature of Aamil Saheb is present in panchnama</t>
  </si>
  <si>
    <t>Amount deposited in bank on same or next working day</t>
  </si>
  <si>
    <t xml:space="preserve">To be ensured that the contribution amount is deposited in the relevant Jamaat Qardan Hasana Scheme bank account on the
same day or next working day. </t>
  </si>
  <si>
    <t>Check the date of panchnama and deposit date in bank statements</t>
  </si>
  <si>
    <t>Amount deposited on same day</t>
  </si>
  <si>
    <t>Amount not deposited on same day</t>
  </si>
  <si>
    <t>Copy of bank deposit slip attached to Panchnama</t>
  </si>
  <si>
    <t xml:space="preserve">A copy of the bank deposit slip to be attached to the Panch Nama, and filed in the record file. </t>
  </si>
  <si>
    <t>Check Panchnama file</t>
  </si>
  <si>
    <t>Panchnama uploaded on QH software</t>
  </si>
  <si>
    <t>Panchnama should be uploaded at the time of data entry on the QH software</t>
  </si>
  <si>
    <t>Check QH Software - merge with above filed/uploaded on software</t>
  </si>
  <si>
    <t>Taher Scheme</t>
  </si>
  <si>
    <t>Taher Scheme Contribution letter issued</t>
  </si>
  <si>
    <t>The contribution amount can be enclosed in an envelope with the contributor’s name and ITS number written on it, along with a Taher Scheme Contribution Letter (Annex-2) that can be adapted to fulfill legal requirements.</t>
  </si>
  <si>
    <t>A receipt for the contributed amount shall be delivered to the Contributor within three (3) working days, notifications in the form of an email or SMS can also be generated.</t>
  </si>
  <si>
    <t>Check the dates on copy of receipts issued in Receipt File under Taher Scheme</t>
  </si>
  <si>
    <t>Check the contribution letter date and deposit date in bank statements</t>
  </si>
  <si>
    <t xml:space="preserve">Copies of both the bank deposit slip and of the receipt should be attached and filed in record. </t>
  </si>
  <si>
    <t>Check Receipt File under Taher Scheme</t>
  </si>
  <si>
    <t>Section 4 - Disbursement of Qardan Hasana</t>
  </si>
  <si>
    <t>Allocation Policy</t>
  </si>
  <si>
    <t>Annual percentage Allocation policy for each catergory prepared</t>
  </si>
  <si>
    <t>The Qardan Hasana Core Committee should plan a percentage allocation for each category.</t>
  </si>
  <si>
    <t>Interview the committee members and ask for strategic planning document.</t>
  </si>
  <si>
    <t>Prepared</t>
  </si>
  <si>
    <t>Not prepared</t>
  </si>
  <si>
    <t>Allocation achieved as per policy</t>
  </si>
  <si>
    <t>Annual disbursements should be done considering the planned allocation under each category.</t>
  </si>
  <si>
    <t>Compare the percentage of actual disbursement under each category with planned documents. List top category i.e. categories to which highest percentage was allocated.</t>
  </si>
  <si>
    <t>Achieved in all category</t>
  </si>
  <si>
    <t>Not achieved in all category</t>
  </si>
  <si>
    <t>Managing application</t>
  </si>
  <si>
    <t xml:space="preserve">Brochure </t>
  </si>
  <si>
    <t xml:space="preserve">Each Qardan Hasana Committee could publish a brochure or leaflet that provides information about the policy and details, about how to apply, where to apply, and who to contact for queries. Hard copies of this brochure or leaflet can be made available at the respective Jamaat offices, while soft copies could be displayed on the internet and Jamaat website. </t>
  </si>
  <si>
    <t>Ask the committee members to show their brochure.</t>
  </si>
  <si>
    <t>Brochures are provided</t>
  </si>
  <si>
    <t>Brochures are not provided</t>
  </si>
  <si>
    <t>Checklist of documents to be submitted with application form</t>
  </si>
  <si>
    <t>A checklist as given in Annex-9D should be given along with brochure and application form to each mumin</t>
  </si>
  <si>
    <t>Ask the committee members whether checklist is provided or not. Interview mumineen to cross verify committee members comments.</t>
  </si>
  <si>
    <t>Checklist is provided</t>
  </si>
  <si>
    <t>Checklist is not provided</t>
  </si>
  <si>
    <t>QH Form is submitted along with Moharramaat Clearance form &amp; documents as per checklist</t>
  </si>
  <si>
    <t>Acknowledgement given to mumineen at the time of application</t>
  </si>
  <si>
    <t xml:space="preserve">Acknowledge the receipt of the Application Form and Documents and inform the applicant of the interview date. </t>
  </si>
  <si>
    <t>Processing Days</t>
  </si>
  <si>
    <t>Ideally the entire process of QH given should not exceed ten (10) working days.</t>
  </si>
  <si>
    <t>Calculate the days  taken to process an application on sample basis by comparing the application dates with cheque disbursement dates. List the processing days data and then calculate median for the sample.</t>
  </si>
  <si>
    <t>Within 10 days</t>
  </si>
  <si>
    <t>More than 10 days</t>
  </si>
  <si>
    <t>Evaluation of Application</t>
  </si>
  <si>
    <t>Evaluation Of Applicant According To 5*3 Matrix</t>
  </si>
  <si>
    <t xml:space="preserve"> To provide sufficient engagement with the applicant, and to ensure that relevant and accurate information can be accessed in deciding a case, the evaluation process shall rely
on a three part Assessment Methodology and five Assessment Dimensions as given in Evaluation form (Annex 10) of the Mauze Administrative Manual.</t>
  </si>
  <si>
    <t>Documents Evaluated</t>
  </si>
  <si>
    <t xml:space="preserve">Documents of applicant should be evaluated before his counseling. Observations should be written/highlighted on the documents. </t>
  </si>
  <si>
    <t>Interview mumeen to whom QH was sanctioned to know whether the process was undertaken as per the standard or not.</t>
  </si>
  <si>
    <t xml:space="preserve">Councelling is scheduled </t>
  </si>
  <si>
    <t>Counseling should be scheduled for every applicant and should be documented for further assessment.</t>
  </si>
  <si>
    <t>Check the individual mumeen file for details about the date of counseling.</t>
  </si>
  <si>
    <t>The applicant is provided written guidelines for his further assessment</t>
  </si>
  <si>
    <t>The applicant should also be provided the guidelines given during counseling session in written form for his further assessment</t>
  </si>
  <si>
    <t>Interview mumeen whom QH was sanctioned on a sample basis whether they were provided written guidelines or not.</t>
  </si>
  <si>
    <t>Cognizant reasons communicated in writing in case of rejection</t>
  </si>
  <si>
    <t xml:space="preserve">Inform the applicant that his Qardan Hasana application has not been accepted, providing cognizant reasons, such as unsatisfactory history of repayment, insufficient
Rehen, inadequate Guarantors, involvement in Riba or Moharramaat, belonging to another Jamaat, etc. </t>
  </si>
  <si>
    <t>Interview mumeen whom QH was not sanctioned on a sample basis whether they were provided cognizant reasons or not.</t>
  </si>
  <si>
    <t>Managing Approval &amp; Sanctioning disbursement</t>
  </si>
  <si>
    <t>Checklist of documents required after approval given to mumeen</t>
  </si>
  <si>
    <t xml:space="preserve">When the Case is provisionally approved, provide checklist of documents required after approval as given in Annex-11 of Mauze Administrative Manual. This would enable mumeen to prepare in advance for submission of securities (Rehen, Guarantor commitments) and legal documentation which would expedite the overall disbursement process. </t>
  </si>
  <si>
    <t>Interview mumeen whom QH was sanctioned on a sample basis whether they were provided checklist or not</t>
  </si>
  <si>
    <t>Sanctioning Limit</t>
  </si>
  <si>
    <t>Guarantors</t>
  </si>
  <si>
    <t>Minimum 2 Guarantors</t>
  </si>
  <si>
    <t>There should be 2 guarantors</t>
  </si>
  <si>
    <t>Check the Individual File For Each Qardan Hasana Applicant for details about Guarantors in
- Application form (Annex - 9B)
- Evaluation form (Annex 10)
- Guarantee Bond (Annex 13)</t>
  </si>
  <si>
    <t xml:space="preserve">Always 2 </t>
  </si>
  <si>
    <t xml:space="preserve"> No Guarantors Taken</t>
  </si>
  <si>
    <t>Signature on application form &amp; guarantee bond</t>
  </si>
  <si>
    <t>Signature of the Guarantors should be present on Application form (Annex - 9B) and Guarantee bond (Annex 13)</t>
  </si>
  <si>
    <t>Check the Individual File For Each Qardan Hasana Applicant for presence of signature of Guarantors in
- Application form (Annex - 9B)
- Guarantee Bond (Annex 13)</t>
  </si>
  <si>
    <t>Pdc from each Guarantor</t>
  </si>
  <si>
    <t>To make the guarantors realize their responsibility it is recommended to take their post-dated cheque/s.</t>
  </si>
  <si>
    <t>Check the safe vault for presence of Pdc against each guarantee. Calculate the percentage of cases where Guarantors PDC were taken.</t>
  </si>
  <si>
    <t>Guarantors' Priority Upon Rehen</t>
  </si>
  <si>
    <t>If the Mumin is unable to pay Qardan Hasana, the Guarantors will pay the outstanding amount and the pledged gold shall be handed over to the Guarantors.</t>
  </si>
  <si>
    <t>Remove the list of defaulter
Check rehen status in rehen register
Check whether guarantors cheque were deposited
Calculate the percentage of cases where Guarantors were given priority upon rehen.</t>
  </si>
  <si>
    <t>Amount Of Gold Pledge</t>
  </si>
  <si>
    <t xml:space="preserve">It is recommended that the gold pledged as Rehen should be a minimum of 75% of the requested Qardan Hasana amount. </t>
  </si>
  <si>
    <t>Check for applications where rehen is received less than 75% of the QH amount as recommended by the manual.</t>
  </si>
  <si>
    <t>Gold in form of Jeweley or gold bars or gold coins as rehen</t>
  </si>
  <si>
    <t>Gold as Rehen should generally be in the form of jewelry. Gold Bars or gold coins of reasonable value may be accepted as Rehen from the Applicant or Guarantor.</t>
  </si>
  <si>
    <t>Authorized Rehen (Gold) Evaluator</t>
  </si>
  <si>
    <t>In every Jamaat, there should be one or more than one certified Gold Evaluator approved by the Qardan Hasana Committee, who will evaluate, pack and seal Rehen packets.</t>
  </si>
  <si>
    <t>Authorization letter issued to Evaluator</t>
  </si>
  <si>
    <t>There should be a formal Authorization letter issued to each certified Gold Evaluator in every Jamaat.</t>
  </si>
  <si>
    <t>Interview the committee  members</t>
  </si>
  <si>
    <t>Rehen</t>
  </si>
  <si>
    <t>Guarantee to purchase back</t>
  </si>
  <si>
    <t>The Gold Evaluator should also guarantee to purchase back ornaments tested and valued by him, if so required.</t>
  </si>
  <si>
    <t xml:space="preserve">Check if this clause is present in Authorization letter of certified Gold Evaluator </t>
  </si>
  <si>
    <t>Periodic renewal of authorized jeweler</t>
  </si>
  <si>
    <t>There should be a validity period for each Authorization letter issued to Gold Evaluator. The same shall be renewed on expiry after scrutinizing their eligibility for the next period.</t>
  </si>
  <si>
    <t>Periodic process verification at jewelers premises</t>
  </si>
  <si>
    <t>Committee members should periodically visit the Authorized Rehen (Gold) Evaluators premises and check if they properly follow all the requirements of rehen valuation &amp; packaging and prepare a report accordingly.The comments in the reports would be an important input at the time of renewal of authorized jeweler period.</t>
  </si>
  <si>
    <t>Another Mumin gold for the applicant is separately packed</t>
  </si>
  <si>
    <t>. If another Mumin places gold for the applicant, a separate packet will be prepared for such Rehen.</t>
  </si>
  <si>
    <t xml:space="preserve">Signatures are strategically placed on all the joints of the packet </t>
  </si>
  <si>
    <t>The Gold Evaluator will seal the packet in front of the applicant, which will then be signed in a minimum of five places by both the Mumin placing the Rehen and the Gold Evaluator. These signatures should be strategically placed on all the joints of the packet.</t>
  </si>
  <si>
    <t xml:space="preserve">Rehen was released after the applicant produces the Gold Valuation Receipt / indemnity Bond </t>
  </si>
  <si>
    <t xml:space="preserve">The Rehen can only be returned to the applicant or the person who deposited, provided he comes in person with the Gold Valuation Receipt.  </t>
  </si>
  <si>
    <t>Release rehen within one month</t>
  </si>
  <si>
    <t>When the applicant has repaid all his Qardan Hasana installments, his Rehen should be returned as early as possible (not exceeding one month), either to him or to the person who has provided such Rehen on his behalf</t>
  </si>
  <si>
    <t>Other requirements</t>
  </si>
  <si>
    <t>Legal documents submitted by applicant for disbursement</t>
  </si>
  <si>
    <t>The applicant will have to submit the following legal documents to complete the requirements for legal documentation that would lead to disbursement: 
Application Form signed by Applicant &amp; Guarantor
Agreement of Pledge on Rs. 100/- stamp paper
Guarantee Bond on Rs.100/- stamp paper
Post dated repayment cheques from applicant collected in advance. Guarantor cheques collected in advance</t>
  </si>
  <si>
    <t>Repayment Schedule with pdc for full amount should be taken from mumineen</t>
  </si>
  <si>
    <t>The Repayment schedule needs to be pre-determined and post-dated cheques for the full amount should be procured as per schedule by the Qardan Hasana Committee.</t>
  </si>
  <si>
    <t>PDC Management system</t>
  </si>
  <si>
    <t>All cheques obtained for repayment from the applicant and the Guarantor/s must be in favor of the relevant Qardan Hasana Scheme and crossed as Account Payee. The applicant’s name, and if possible the Qardan Hasana controlling number, shall be written on the reverse side of cheques.
All cheques collected from the applicants will be dated either the 10th or 15th or 20th of every month as per policy of the Committee. The dates will not be staggered for any one applicant since it would create an administrative burden to deposit cheques on different dates.
The Guarantor cheques should be kept in separate envelopes for each applicant. The envelope shall have the necessary information such as the applicant name and reference number, guarantor detail and file number. These cheques will not be required unless there is a default by the applicant in payments and will be used in consultation with the guarantor. The cheques should be kept in a secured place (ideally a safe vault).
The repayment cheques will be deposited in the bank on set cycle dates. These cheques should be kept in chronological order for easy access and timely deposit in the bank. They should be kept in a secure place while also keeping in mind that they will be accessed frequently.</t>
  </si>
  <si>
    <t>Qardan Hasana Committee designated two Committee member for approved sanctioned limit</t>
  </si>
  <si>
    <t xml:space="preserve">The Qardan Hasana Committee will designate Qardan Hasana sanction limit that can be approved by two Committee members. Any amount over that limit must be approved through a duly convened meeting. </t>
  </si>
  <si>
    <t>In case of Urgent requests sanction were done by passing a Resolution by Circular</t>
  </si>
  <si>
    <t xml:space="preserve">For urgent sanction of Qardan Hasana, a meeting can be substituted by a Resolution by Circular (Annex-17). </t>
  </si>
  <si>
    <t xml:space="preserve">Disbursement </t>
  </si>
  <si>
    <t>All required documents have been obtained</t>
  </si>
  <si>
    <t xml:space="preserve">The Office Bearers will ensure that all required documents have been obtained from the applicant and will tick mark Checklist of Documents Required after Approval (Annex-18) specifying the documents received.  </t>
  </si>
  <si>
    <t>All documents are vetted to ensure completeness</t>
  </si>
  <si>
    <t xml:space="preserve">All documents must be vetted to ensure completeness (e.g. all signatures have been done where required) by the relevant Office Bearer before disbursement of Qardan Hasana payment. </t>
  </si>
  <si>
    <t>Disbursement of Qardan Hasana is done through a crossed account payee cheque</t>
  </si>
  <si>
    <t xml:space="preserve">The disbursement of Qardan Hasana will only be done through a crossed account payee cheque in the name of the applicant or his business name (as the case may be).  </t>
  </si>
  <si>
    <t>Initial of committee member is present on checklist</t>
  </si>
  <si>
    <t xml:space="preserve">At least two Committee Members should sign the disbursement cheque. Further one Committee Member should also initial the checklist confirming receipt of the required documents. </t>
  </si>
  <si>
    <t>Payment Voucher and Promissory Note (Annex-19) are prepared &amp; signed as required</t>
  </si>
  <si>
    <t xml:space="preserve">Payment Voucher and Promissory Note (Annex-19) are prepared and are signed by the applicant at the time of handing over the disbursement cheque to the applicant. </t>
  </si>
  <si>
    <t>Defaulter Management System</t>
  </si>
  <si>
    <t>Cheque Default/ Return Process is followed as per the standard</t>
  </si>
  <si>
    <t>Cheque Default/ Return Process 
In case the cheque of a recipient of Qardan Hasana is returned unpaid for the first time, then the same cheque is to be deposited after a gap of four - five days with or without informing the defaulting applicant that his cheque has bounced.
i) Issuance of 1st notice to the Defaulting Recipient: In case the cheque is returned unpaid for a second time, then a notice will be issued to the Defaulting Recipient for the repayment of the now overdue installment within (ten) days from the dateof issue of the letter. A copy of the letter will also be sent to the Guarantor/s informing them that they are personally liable for payment of the defaulted amount. A suggested format of the Defaulter Notice-152 st is attached as (Annex20A).
ii) Issuance of 2nd notice to the Applicant: When there is no response from the defaulting recipient or if his cheque again bounces, a notice will be issued to the Defaulting Recipient instructing him to pay the defaulted installment amount by Pay Order within (seven) days from the date of issue of the letter. A 2nd Notice, addressed to the Guarantor/s will be sent that they are personally liable for payment in case the payment is not received from the Defaulting Recipient within the specified time. Their post-dated cheques for the due installment will be deposited. A suggested format of the Defaulter Notice-2nd is attached as(Annex-20B). 
iii) Issuance of Final notice to the Applicant: In case the Guarantors’ cheque is also returned unpaid and no repayment is received from the defaulting Recipient after the expiry of the notice period of the 2nd notice, a 3rd notice shall be issued to the Defaulting Recipient and to the Guarantors to pay the entire outstanding amount by means of a pay order. A suggested format of the Defaulter Notice-Final is attached as (Annex-20C)</t>
  </si>
  <si>
    <t>Remove the list of defaulter
Check the dates and receipts of notices issued</t>
  </si>
  <si>
    <t>Copies not sent to Guarantor or Mumeen where required by the Standard</t>
  </si>
  <si>
    <t>Calculate the percentage of cases where copies were not sent to Guarantors</t>
  </si>
  <si>
    <t>Delay in Sending 1st Notice</t>
  </si>
  <si>
    <t>Calculate the percentage of cases where there was a delay in sending 1st notice</t>
  </si>
  <si>
    <t>Delay in sending 2nd notice</t>
  </si>
  <si>
    <t>Calculate the percentage of cases where there was a delay in sending 2nd notice</t>
  </si>
  <si>
    <t>Delay in sending 3rd notice</t>
  </si>
  <si>
    <t>Section 5 - Administration</t>
  </si>
  <si>
    <t>General Administration of Qardan Hasana</t>
  </si>
  <si>
    <t>Office location is approachable by mumineen</t>
  </si>
  <si>
    <t>The Qardan Hasana Committee should ideally have a permanent office space, perhaps on a sharing basis in smaller Jamaats. The location should be easily accessible by Mumineen.</t>
  </si>
  <si>
    <t>Co-ordinator should see if office is located in Masjid, or else where, is it in an area where major mumeen houses are located, is commuting facilities to reach office easily available for mumineen</t>
  </si>
  <si>
    <t>Office timings should be set &amp; displayed</t>
  </si>
  <si>
    <t>There should be set timings for office hours, preferably on daily working days, so that Mumineen can plan their visits to the Qardan Hasana Office. Timings should be prominently displayed and respected; notice of any closures should be displayed in advance.</t>
  </si>
  <si>
    <t>Ask the committee members for official working hours, check the office premises if the same are displayed. Interview mumeen to know if notices of closure are diaplyed at the office or not.</t>
  </si>
  <si>
    <t xml:space="preserve">Administrative Expenses is incurred from Jamaat </t>
  </si>
  <si>
    <t xml:space="preserve">The administrative expenditure for running the Qardan Hasana Scheme shall be provided from Sabeel al-Khair wa al-Barakat or other funding available with the Jamaat for incurring expenditures. The Qardan Hasana Corpus or the Qardan Hasana Amounts of the Mohammedi, Taher, and Husain schemes Funds should not be utilized for meeting any administrative expenditure. </t>
  </si>
  <si>
    <t>Check the books of accounts to ensure that the corpus is not reduced through payment of expenses.</t>
  </si>
  <si>
    <t>No administrative fee should be levied on the applicant</t>
  </si>
  <si>
    <t>No administrative fee should be levied on the applicant of Qardan Hasana. No fees or administrative costs shall be recovered from the recipients of the Qardan Hasana. However, the applicant will reimburse the actual cost of evaluation, stamp duties, stamp paper, franking, revenue stamps etc. incurred in processing their respective applications.</t>
  </si>
  <si>
    <t>Interview mumineen (which mumineen)</t>
  </si>
  <si>
    <t>Meeting</t>
  </si>
  <si>
    <t>Notice of meeting sent with agenda</t>
  </si>
  <si>
    <t>A Notice of the Meeting, along with an Agenda, should be circulated well in advance, so that Committee Members can plan and ensure attendance. The Office Bearers shall ensure that adequate preparation is undertaken for the meeting to be conducted in an organized and efficient manner.</t>
  </si>
  <si>
    <t>Check notices of meeting in General Correspondence File</t>
  </si>
  <si>
    <t>Delay / default in conducting meeting</t>
  </si>
  <si>
    <t xml:space="preserve">Regular meetings of the Qardan Hasana Committee should be held at least once every two weeks or more frequently depending upon the volume of applications and other matters such as policy discussion, faraameen implementation and target setting should be considered by the Committee. </t>
  </si>
  <si>
    <t>Check the minutes of meeting for dates on which the meetings were conducted. Calculate the number of meetings that were either not held or delayed.</t>
  </si>
  <si>
    <t>Delay / default in conducting 2 meetings</t>
  </si>
  <si>
    <t>Delay / default in conducting more than 8 meetings</t>
  </si>
  <si>
    <t>Minutes of meetings</t>
  </si>
  <si>
    <t>Comprehensive minutes for each meeting are to be written and filed in the Minutes book. It should record the informationas listed under Annex- 21 of the Mauze Administrative Manual.</t>
  </si>
  <si>
    <t>Check Minutes Of Meeting File and calculate the number of meetings where minutes were either not recorded or recorded inapporpriately.</t>
  </si>
  <si>
    <t>Standard of recording minutes appropriately followed.</t>
  </si>
  <si>
    <t>Standard not followed for more than 6 meetings</t>
  </si>
  <si>
    <t>Uploading minutes on software</t>
  </si>
  <si>
    <t>Minutes should be uploaded on QH software within stipulated time.</t>
  </si>
  <si>
    <t>Check QH software</t>
  </si>
  <si>
    <t>Maintenance of account</t>
  </si>
  <si>
    <t xml:space="preserve">Cash Book reconciliation </t>
  </si>
  <si>
    <t xml:space="preserve">The cashbook shall be balanced and reconciled with the bank statement at least every fifteen days.  </t>
  </si>
  <si>
    <t>Check cashbook with bank statements</t>
  </si>
  <si>
    <t xml:space="preserve">Upkeep of accounts </t>
  </si>
  <si>
    <t>Upkeep of accounts should be done on daily basis/ alternate day</t>
  </si>
  <si>
    <t>Check books of accounts</t>
  </si>
  <si>
    <t>Upkeep of accounts on daily basis/ alternate day</t>
  </si>
  <si>
    <t>Upkeep of accounts on weekly or monthly basis</t>
  </si>
  <si>
    <t>Ledger maintenance rules are followed</t>
  </si>
  <si>
    <t>Ledger Maintenance Rules:
- Account of each applicant to whom Qardan Hasana amount has been disbursed.
- Account of each Contributor under the Husain Scheme.
- Funds received under the Taher Scheme.
- Funds received under the Mohammedi Scheme.
- Miscellaneous expenses incurred.</t>
  </si>
  <si>
    <t>Securitize the ledgers and check whether ledger maintenance rules were followed or not</t>
  </si>
  <si>
    <t>Banking related process</t>
  </si>
  <si>
    <t>Transactions only through banking channels</t>
  </si>
  <si>
    <t>All transactions for the Scheme should be only through banking channels i.e. by Cheque.</t>
  </si>
  <si>
    <t xml:space="preserve">No interest or charges </t>
  </si>
  <si>
    <t>Only Bank accounts where no interest or charges are applicable should be opened</t>
  </si>
  <si>
    <t>Type of Bank</t>
  </si>
  <si>
    <t>Nationally recognized bank or bank authorized by the central bank of the country.</t>
  </si>
  <si>
    <t>Check the Bank File for name of all banks</t>
  </si>
  <si>
    <t>Signatories</t>
  </si>
  <si>
    <t>At least four Members of the Committee should be registered as signatories</t>
  </si>
  <si>
    <t>Check the Bank File for name of signatories</t>
  </si>
  <si>
    <t>Signing on cheques</t>
  </si>
  <si>
    <t>Every cheque should be authorized and signed by at least two signatories</t>
  </si>
  <si>
    <t>Check copies of cheque issued in Individual file for each Qardan Hasana applicant and  Individual file for each contributor In Husain Scheme.</t>
  </si>
  <si>
    <t>Audit</t>
  </si>
  <si>
    <t>Audit completion</t>
  </si>
  <si>
    <t xml:space="preserve">Audit is completed before the due dates as per legal requirements </t>
  </si>
  <si>
    <t>Check Audit File</t>
  </si>
  <si>
    <t xml:space="preserve">Audit Report </t>
  </si>
  <si>
    <t>Clean Report issued by the Auditor</t>
  </si>
  <si>
    <t xml:space="preserve">Discussion on Audit Report </t>
  </si>
  <si>
    <t>Discussion on Audit Report after completion of Audit</t>
  </si>
  <si>
    <t>Check Minutes Of Meeting File to see if any Minutes contain discussion on Audit report. Also Interview committee members.</t>
  </si>
  <si>
    <t>Actions post discussion on audit report</t>
  </si>
  <si>
    <t>All the necessary Actions as Required by the Audit has been complied with</t>
  </si>
  <si>
    <t>Check Minutes that contain discussion on Audit report and list of actions decided to be implemented. Also Interview committee members.</t>
  </si>
  <si>
    <t xml:space="preserve">Compliance </t>
  </si>
  <si>
    <t>Compliance with law of land</t>
  </si>
  <si>
    <t xml:space="preserve"> General Correspondence File if there are any correspondance with any authories. Also interview committee members and mumeen.</t>
  </si>
  <si>
    <t>Records to be maintained</t>
  </si>
  <si>
    <t xml:space="preserve">Receipt file for all Enaayaat from HuzuralaTUS </t>
  </si>
  <si>
    <t>This file should contain details of all Enaayaat received from Huzurala TUS and the relevant confirmations.</t>
  </si>
  <si>
    <t>Receipt File Under Taher Scheme</t>
  </si>
  <si>
    <t>This file should contain all receipts with donation letters to be filed for each donation received under Taher Scheme.</t>
  </si>
  <si>
    <t>Panchnama file for Mohammedi Scheme</t>
  </si>
  <si>
    <t>A Panchnama will be filed for every meeqaat and jumu´ah for which funds are collected under the Mohammedi Scheme, as explained in section 3. A copy of the deposit slip evidencing that the said amount has been deposited in the bank should also be filed.</t>
  </si>
  <si>
    <t>Repetitive</t>
  </si>
  <si>
    <t>Individual File For Each Contributor In Husain Scheme</t>
  </si>
  <si>
    <t>An individual file for each Contributor under the Husain Scheme shall be maintained. The said file shall have the Account opening forms, all Deposit slips issued at the time of each Contribution, copies of Cheques received as Contribution, return requests for repayment of Contribution and Return Voucher evidencing repayment of the Contribution or part thereof etc.</t>
  </si>
  <si>
    <t>Individual File For Each Qardan Hasana Applicant</t>
  </si>
  <si>
    <t>A file for each applicant requesting Qardan Amount shall be prepared. This file shall have the Application form requesting Qardan Hasana and related documents, evaluation, recommendation and approval sheet, Rehen Receipt, Guarantee Agreement, Pledge Agreement, list of post-dated cheques, list of guarantor cheques, promissory note and payment vouchers. A checklist of documents should also be filed to ensure that each required document has been obtained from the applicant and filed accordingly.</t>
  </si>
  <si>
    <t>Repayment File</t>
  </si>
  <si>
    <t>A file should be maintained evidencing repayments of Qardan Hasana Amounts. This file should contain deposit slips of cheques which have been cleared, cheques which were returned back, and a list of defaulters.</t>
  </si>
  <si>
    <t>Separate Bank File For Each Bank Account</t>
  </si>
  <si>
    <t>For each individual bank account maintained, a separate file should be maintained with each of the following records: copies of cheques deposited, reconciliation of each bank account, record of deposit slips, account opening forms of each bank accounts, authorized signatories etc.</t>
  </si>
  <si>
    <t>Defaulter File</t>
  </si>
  <si>
    <t>A defaulters file should be maintained for easy identification of defaulters. Copies of correspondence with the defaulters shall be filed along with copies of bounced cheques. The same documents may also be needed to be filed in the individual accounts.</t>
  </si>
  <si>
    <t>Minutes File</t>
  </si>
  <si>
    <t xml:space="preserve">A minutes file should be maintained evidencing minutes of each meeting made in the manner specified above.
It should be prepared as per details listed under Section 5 Page 57 of the Manual </t>
  </si>
  <si>
    <t>Check the QH software for list of meeting held during the evaluation period and cross check in the file that minutes are present for all the meetings</t>
  </si>
  <si>
    <t>Circular Resolution File</t>
  </si>
  <si>
    <t>Whenever a sanction is passed through circular resolution maintain a file evidencing each resolution passed.</t>
  </si>
  <si>
    <t>Check Minutes of the meeting stating resolution being passed and then verify resolution file to ensure are resolution passed are filed properly</t>
  </si>
  <si>
    <t xml:space="preserve">Correspondence file with Hasanaat al-Qard al-Hasan al-Burhaniyah
Department and Alvazaratus Saifiyah </t>
  </si>
  <si>
    <t>A file should be maintained where all correspondences with Hasanaat al-Qard al-Hasan al-Burhaniyah Department and Alvazaratus Saifiyah should either chronologically or issue wise be filed.</t>
  </si>
  <si>
    <t>All the correspondence with Hasanaat al-Qard al-Hasan al-Burhaniyah Department is done via the follow-up module, hence records are automatically maintained.
But in case of correspondence with Alvazaratus Saifiyah a file needs to be maintained</t>
  </si>
  <si>
    <t>Audit File</t>
  </si>
  <si>
    <t xml:space="preserve">All the Mauze/Trusts where Audit is applicable has to maintain an Audit File </t>
  </si>
  <si>
    <t xml:space="preserve">Ensure the audit file contains Audit Report, financials and auditor appointment letter for each audited period . </t>
  </si>
  <si>
    <t>General Correspondence File</t>
  </si>
  <si>
    <t>A file shall be maintained to file all miscellaneous documents and correspondence.</t>
  </si>
  <si>
    <t>Ensure that all the document that cannot be classified into any other file category but are important should be filed in this general correspondence file</t>
  </si>
  <si>
    <t>Post dated cheque management</t>
  </si>
  <si>
    <t>Guarantor cheques in separate envelopes</t>
  </si>
  <si>
    <t>The Guarantor cheques should be kept in separate envelopes for each applicant.</t>
  </si>
  <si>
    <t>Interview the committee members to know where and how are cheque stored</t>
  </si>
  <si>
    <t>Guarantor cheques in safe vault</t>
  </si>
  <si>
    <t>These cheques will not be required unless there is a default by the applicant in payments and will be used in consultation with the guarantor. The cheques should be kept in a secured place (ideally a safe vault).</t>
  </si>
  <si>
    <t xml:space="preserve">Repayment cheques </t>
  </si>
  <si>
    <t>The repayment cheques will be deposited in the bank on set cycle dates. These cheques should be kept in chronological order for easy access and timely deposit in the bank.</t>
  </si>
  <si>
    <t>Inspect the repayment cheque maintainance system at the Mauze</t>
  </si>
  <si>
    <t>Management of securities</t>
  </si>
  <si>
    <t>Rehen register maintained as per Manual</t>
  </si>
  <si>
    <t>A Rehen Register should be maintained to indicate the quantity of Rehen held by the Qardan Hasana Committee. A suggested format of the Rehen Register given in Annex -16 of Mauze Administrative Manual.</t>
  </si>
  <si>
    <t>Scrutinize the rehen register to ensure that the format is as per the Manual. Moreover, also see if all required fields are filled along with required signatures.</t>
  </si>
  <si>
    <t>Safe keeping of rehen</t>
  </si>
  <si>
    <t>The Rehen shall be kept in a credible bank locker (in India it should be a nationalized bank).</t>
  </si>
  <si>
    <t>Interview the committee members to know where rehen is stored.</t>
  </si>
  <si>
    <t xml:space="preserve">Authorized Members to operate the Bank Locker. </t>
  </si>
  <si>
    <t>At least four Committee Members should be authorized to operate the Bank Locker.</t>
  </si>
  <si>
    <t>Check documents prepared at the time of committee formation where names of authorized member are listed</t>
  </si>
  <si>
    <t xml:space="preserve">Operating the Bank Locker </t>
  </si>
  <si>
    <t xml:space="preserve">Out of the four, at least two Committee Members should be present at the time of operating the Bank Locker and signing the Bank register. </t>
  </si>
  <si>
    <t xml:space="preserve">Interview the committee members </t>
  </si>
  <si>
    <t>Physical verification of Rehen</t>
  </si>
  <si>
    <t>The Rehen packets should be physically verified once every six months.</t>
  </si>
  <si>
    <t>Interview the committee members and request for verification reports</t>
  </si>
  <si>
    <t>Guarantors Management</t>
  </si>
  <si>
    <t>Maintained a list of Gurantors</t>
  </si>
  <si>
    <t>The Qardan Hasana office of each Jamaat should develop and maintain a list of guarantors by identifying Mumineen within the Jamaat who would qualify as guarantors as per the criteria mentioned in the Mauze Administrative Manual.</t>
  </si>
  <si>
    <t>Interview the committee members and request to show the list of Gurantors</t>
  </si>
  <si>
    <t>Reporting Requirements to Hasanaat al-Qard al-Hasan al-Burhaniyah Department</t>
  </si>
  <si>
    <t>Monthly reports</t>
  </si>
  <si>
    <t>Monthly fund reports shall be submitted to Hasanaat al-Qard al-Hasan al-Burhaniyah Department</t>
  </si>
  <si>
    <t>Check QH software or emails received from Mauze</t>
  </si>
  <si>
    <t>Delay in submission</t>
  </si>
  <si>
    <t>The report should be submitted before 10th of the next month</t>
  </si>
  <si>
    <t>Submitted before deadline</t>
  </si>
  <si>
    <t>Not Submitted</t>
  </si>
  <si>
    <t>Miscellaneous</t>
  </si>
  <si>
    <t>All forms format should be as per manual or as updated by HQHB</t>
  </si>
  <si>
    <t>Targets given by HQHB achieved</t>
  </si>
  <si>
    <t>HQHB gives annual targets to each Mauze for collection under Husain Scheme</t>
  </si>
  <si>
    <t>Check the fund reports and compare the same with the Target communicated to the Mauze</t>
  </si>
  <si>
    <t>Mauze Grading</t>
  </si>
  <si>
    <t>Comments</t>
  </si>
  <si>
    <t>Check the Misaal Mubaraq sent to Aamil Saheb</t>
  </si>
  <si>
    <t>Committee formed as per Policy</t>
  </si>
  <si>
    <t>No Committee</t>
  </si>
  <si>
    <t>Is no committee situation possible ?? How are new Mauze formed</t>
  </si>
  <si>
    <t>The Core Qardan Hasana Committee Total Score Summary should be 75% or more.</t>
  </si>
  <si>
    <t>Check Score Summary Sheet</t>
  </si>
  <si>
    <t>Committee's Total Score is 75% or more</t>
  </si>
  <si>
    <t>Committee's Total Score is less than 75%</t>
  </si>
  <si>
    <t>Does this means committee members performamce grading score - if yes, why the Mauze rating shoud be downgraded bcz of bad scores of one or two people</t>
  </si>
  <si>
    <t>All members have been assigned with specific work portfolio/responsibilities</t>
  </si>
  <si>
    <t>No Work Delegation</t>
  </si>
  <si>
    <t>Work delegation would be responsibility of HQHB---why Mauze grading is affected</t>
  </si>
  <si>
    <t>All members perform their duties as per the assigned work portfolio</t>
  </si>
  <si>
    <t>Only few members perform their duties as per the assigned work portfolio</t>
  </si>
  <si>
    <t>This is already a part of performace grading …why mauze grading affected if 1 or more not performing as per assigned portfolio</t>
  </si>
  <si>
    <t>Committed hours are achieved by all committee members</t>
  </si>
  <si>
    <t>Committed hours are not achieved by all the committee members</t>
  </si>
  <si>
    <t>Implemented on Time</t>
  </si>
  <si>
    <t>Rarely Implemented/ Implemented after time</t>
  </si>
  <si>
    <t xml:space="preserve">Check QH software </t>
  </si>
  <si>
    <t>Counseling Sub-Committee formed as per policy</t>
  </si>
  <si>
    <t>No Counseling Sub-Committee</t>
  </si>
  <si>
    <t>The Counseling Sub-Committee members should complete the hours of services committed by them at the time of their appointment.</t>
  </si>
  <si>
    <t>Muminaat Committee formed as per policy</t>
  </si>
  <si>
    <t>Muminaat Committee not formed as per policy</t>
  </si>
  <si>
    <t>1.10.</t>
  </si>
  <si>
    <t>The Muminaat Committee members should complete the hours of services committed by them at the time of their appointment.</t>
  </si>
  <si>
    <t>Banners must be placed in all prominent places in good condition</t>
  </si>
  <si>
    <t>Visit the mauze and check whether banners are placed. Are the banners in good condition and clearly visible? Are they established in all areas which catches the attraction of mumineen? Are they sufficient enough considering the size of Mauze? (This is subjective analysis based on the size of the place like mousque or QH office, co-ordinator needs to apply his judgement and rate accordingly).</t>
  </si>
  <si>
    <t>Established in all concerned areas in good conditions</t>
  </si>
  <si>
    <t>No Banners</t>
  </si>
  <si>
    <t>Distributed on every Jumo´ah, mawaaqeet and 16th of every Hijri month</t>
  </si>
  <si>
    <t>Bayaan done once a month/in quarter</t>
  </si>
  <si>
    <t>No Bayaan done</t>
  </si>
  <si>
    <t>Asbaaq conducted on a monthly basis</t>
  </si>
  <si>
    <t>Rarely conducted</t>
  </si>
  <si>
    <t>Conducted Annually</t>
  </si>
  <si>
    <t>Not Conducted Annually</t>
  </si>
  <si>
    <t>Feedback should be taken post seminar to analyse if seminar was successful and whether mumineen understood the philosophy correctly
Feedback forms can be in form of questionnaires or comments from mumeen</t>
  </si>
  <si>
    <t>Feedback were taken</t>
  </si>
  <si>
    <t>Feeback were not taken</t>
  </si>
  <si>
    <t>Additional efforts were made by committee members</t>
  </si>
  <si>
    <t>No Additional efforts</t>
  </si>
  <si>
    <t>Share annual progress reports endorsing transparency and accountability to maximize collection for the Schemes.</t>
  </si>
  <si>
    <t>Shared</t>
  </si>
  <si>
    <t>Not Shared</t>
  </si>
  <si>
    <t>Obtain list of nominated collectors in gents &amp; ladies. This involves subjective jugdement on part of co-ordinator. Co-ordinator should see if nominators are sufficient with regards to the size of Mauze, people coming to masjid.</t>
  </si>
  <si>
    <t>Appropriate number of collectors appointed for 3 schemes</t>
  </si>
  <si>
    <t>No/Limited number of collectors appointed for 3 schemes</t>
  </si>
  <si>
    <t>Color coded as per standard</t>
  </si>
  <si>
    <t>Not color coded as per standard</t>
  </si>
  <si>
    <t>Sufficiency of Badges, Jackets, Bags / Envelopes</t>
  </si>
  <si>
    <t>Sufficient number of Badges, Jackets, Bags / Envelopes should be present at the Mauze for each scheme</t>
  </si>
  <si>
    <t>This involves subjective jugdement on part of co-ordinator. Co-ordinator should see if Badges, Jackets, Bags / Envelopes are sufficient with regards to the size of Mauze, people coming to Mousque/events.</t>
  </si>
  <si>
    <t>Sufficient</t>
  </si>
  <si>
    <t>Not Sufficient</t>
  </si>
  <si>
    <t>Regular reminders are sent to mumineen</t>
  </si>
  <si>
    <t>No/rarely reminders are sent</t>
  </si>
  <si>
    <r>
      <t>Receipt file for all Enaayaat from Huzurala</t>
    </r>
    <r>
      <rPr>
        <vertAlign val="superscript"/>
        <sz val="10"/>
        <rFont val="Calibri Light"/>
        <family val="2"/>
      </rPr>
      <t>TUS</t>
    </r>
    <r>
      <rPr>
        <sz val="10"/>
        <rFont val="Calibri Light"/>
        <family val="2"/>
      </rPr>
      <t xml:space="preserve"> </t>
    </r>
  </si>
  <si>
    <t>Section</t>
  </si>
  <si>
    <t>1 Star</t>
  </si>
  <si>
    <t>2 Stars</t>
  </si>
  <si>
    <t>3 Stars</t>
  </si>
  <si>
    <t>4 Stars</t>
  </si>
  <si>
    <t>5 Stars</t>
  </si>
  <si>
    <t>Section 1 - Qardan Hasana Philosophy Education</t>
  </si>
  <si>
    <t>1.1. Promotion of Qardan Hasana Philosophy</t>
  </si>
  <si>
    <t xml:space="preserve">1.1.1. Banners </t>
  </si>
  <si>
    <t>Visit the mauze and check whether banners are placed
Are the banners in good condition and clearly visible?
Are they established in all areas which catches the attraction of mumineen? Are they sufficient enough considering the size of Mauze? (This is subjective analysis based on the size of the place like mousque or QH office, co-ordinator needs to apply his judgement and rate accordingly).</t>
  </si>
  <si>
    <t xml:space="preserve">No Banners </t>
  </si>
  <si>
    <t>Established in rare area in average condition</t>
  </si>
  <si>
    <t>Established in rare areas in good condition</t>
  </si>
  <si>
    <t>Established in all areas in average condition</t>
  </si>
  <si>
    <t>1.1. Promotion of Qardan Hasana</t>
  </si>
  <si>
    <t xml:space="preserve">A Bayaan needs to be issued by Amil Saheb on every miqat </t>
  </si>
  <si>
    <t>Ask committee members after every miqat. Interview mumeen on Mauze visit.</t>
  </si>
  <si>
    <t>Once in more than 3 months</t>
  </si>
  <si>
    <t>Once in a Quarter</t>
  </si>
  <si>
    <t>Once in two months</t>
  </si>
  <si>
    <t>Monthly</t>
  </si>
  <si>
    <t>More than once in a Month</t>
  </si>
  <si>
    <t>Discussion on Blue book &amp; monthly planner amongst the committee members</t>
  </si>
  <si>
    <t>Check the minutes of meeting &amp; Self Assessment sheets.</t>
  </si>
  <si>
    <t xml:space="preserve">Either of the philosophy is explained </t>
  </si>
  <si>
    <t xml:space="preserve">Explanation of QH Philosophy
Explanation of QH Institutionalized philosophy
</t>
  </si>
  <si>
    <t>Explanation of QH Philosophy
Explanation of QH Institutionalized philosophy
Minutes of Asbaaq meetings recorded</t>
  </si>
  <si>
    <t>Explanation of QH Philosophy
Explanation of QH Institutionalized philosophy
Self Assessment of each committee
Minutes of Asbaaq meetings recorded</t>
  </si>
  <si>
    <t>Explanation of QH Philosophy
Explanation of QH Institutionalized philosophy
Self Assessment of each committee
Minutes of Asbaaq meetings recorded
Reassessment in case of unsatisfactory grades</t>
  </si>
  <si>
    <t>Farameen implementation on time</t>
  </si>
  <si>
    <t>The directives issued in the farameen should be mandatorily complied on time</t>
  </si>
  <si>
    <t>Not conducted annually</t>
  </si>
  <si>
    <t>Conducted annually</t>
  </si>
  <si>
    <t>Scale of participation in Seminar</t>
  </si>
  <si>
    <t xml:space="preserve">More &amp; more mumineen should be encouraged to attend seminar. </t>
  </si>
  <si>
    <t>Scale of participation would mean percentage of houses (one member from each house) attending the seminar.
It is recommended that participation percentage should be high and keep increasing to make seminar successful and wide spread knowledge distribution
Compare previous seminar participation percentage with current seminar participation percentage to analyze growth
Check seminar photographs 
Interview mumeen</t>
  </si>
  <si>
    <t>Less than 15%</t>
  </si>
  <si>
    <t>More than 75%</t>
  </si>
  <si>
    <t>Check the Feedback from received by committee members post seminar</t>
  </si>
  <si>
    <t>Feedbacks were taken</t>
  </si>
  <si>
    <t>Committee members should always strive to increase the QH collection by planning some additional efforts/ideas apart from the directives issued by HQHB
Additional efforts may include - displaying seminar photographs at next events, QH office, or Masjid . Visiting nearby schools and spreading QH knowledge amount youth etc</t>
  </si>
  <si>
    <t>No additional efforts</t>
  </si>
  <si>
    <t xml:space="preserve">Committee Structure </t>
  </si>
  <si>
    <t xml:space="preserve">Every mauze should be have a Core Qardan Hasana Committee
comprising of a minimum of six members, who will be
appointed by Alvazaratus Saifiyah. </t>
  </si>
  <si>
    <t>Core Qardan Hasana Committee Participation</t>
  </si>
  <si>
    <t>The committee members should complete the hours of services committed by them at the time of their appointment</t>
  </si>
  <si>
    <t>Check the hourly register on QH software</t>
  </si>
  <si>
    <t>Committed hours achieved less than 40% of the committee members</t>
  </si>
  <si>
    <t>The Core Committee is encouraged to set-up a
Counseling Sub-Committee that will comprise of
professionals who can guide and support the beneficiaries
of the Qardan Hasana Scheme.</t>
  </si>
  <si>
    <t>Counseling Sub-Committee not formed</t>
  </si>
  <si>
    <t>Counseling Sub-Committee formed</t>
  </si>
  <si>
    <t>Counseling Sub-Committee Participation</t>
  </si>
  <si>
    <t>The Counseling Sub-Committee members should complete the hours of services committed by them at the time of their appointment</t>
  </si>
  <si>
    <t>The Core Committee is encouraged to set-up a
Muminaat Committee that may be a combination of the Core Qardan Hasana Committee and the Counseling subcommittee</t>
  </si>
  <si>
    <t>Muminaat Committee not formed</t>
  </si>
  <si>
    <t>Muminaat Committee formed</t>
  </si>
  <si>
    <t>Muminaat Committee Participation</t>
  </si>
  <si>
    <t>The Muminaat Committee members should complete the hours of services committed by them at the time of their appointment</t>
  </si>
  <si>
    <t>Section 3 - Collection of Qardan Hasana</t>
  </si>
  <si>
    <t>Easing the collection process</t>
  </si>
  <si>
    <t>The Aamilsaheb of the respective Jamaat shall nominate khidmatguzaars who will collect the contributions towards the Mohammedi and Taher Schemes.</t>
  </si>
  <si>
    <t>Not nominated by Aamil Saheb</t>
  </si>
  <si>
    <t>Nominated by Aamil Saheb</t>
  </si>
  <si>
    <t>Is there any formal document were the nominations are listed ??</t>
  </si>
  <si>
    <t>This involves subjective jugdement on part of co-ordinator. Co-ordinator should see if Badges, Jackets, Bags / Envelopes are sufficient with regards to the size of Mauze, people coming to Mousque/events</t>
  </si>
  <si>
    <t>Not sufficient</t>
  </si>
  <si>
    <t>Sufficeint</t>
  </si>
  <si>
    <t>Reminders are not sent</t>
  </si>
  <si>
    <t>Reminders are sent</t>
  </si>
  <si>
    <t xml:space="preserve">No </t>
  </si>
  <si>
    <t>Envelopes used on all mawaaqeet &amp; with Faiz al-Mawaid al-Burhaniyah thaali</t>
  </si>
  <si>
    <t>Not shared</t>
  </si>
  <si>
    <t>Interview committee members and ask for related documents.</t>
  </si>
  <si>
    <t>Planning &amp; Assessment frequency of fund management system</t>
  </si>
  <si>
    <t>Cash flow statements should be prepared, quarterly, monthly and even weekly if required for regular consideration of the amount of Qardan Hasana committed and that which needs to be repaid to the Husain Scheme contributors.</t>
  </si>
  <si>
    <t>Check the cash flow statements for frequency.</t>
  </si>
  <si>
    <t>Yearly</t>
  </si>
  <si>
    <t>Quarterly</t>
  </si>
  <si>
    <t>Twice a month</t>
  </si>
  <si>
    <t>Weekly</t>
  </si>
  <si>
    <t>Not sent before 2 weeks</t>
  </si>
  <si>
    <t>Sent before 2 weeks</t>
  </si>
  <si>
    <t>Check the date of repayments in Individual File For Each Contributor In Husain Scheme. Calculate the percentage of cases where repayment for premature withdrawal were made within 24hrs.</t>
  </si>
  <si>
    <t>Less than 20% of the cases</t>
  </si>
  <si>
    <t>21% - 40% of the cases</t>
  </si>
  <si>
    <t>41% - 60% of the cases</t>
  </si>
  <si>
    <t>61% - 80% of the cases</t>
  </si>
  <si>
    <t>81 - 100% of the cases</t>
  </si>
  <si>
    <t>Managing the collection process - Mohammedi Scheme</t>
  </si>
  <si>
    <t>Collectors, A´yaan al-Jamaat, to be provided with a prominent
BLUE colored bag, to approach Mumineen for contributions.</t>
  </si>
  <si>
    <t>Collection bag to be opened in the presence of five members of
A´yaan al-Jamaat, who will count the contribution amount,
prepare and sign the Panch Nama</t>
  </si>
  <si>
    <t xml:space="preserve">Contribution amount and signed forms to be deposited with
Qardan Hasana Scheme office bearers in the presence of the
Aamil Saheb. </t>
  </si>
  <si>
    <t xml:space="preserve">To be ensured that the contribution amount is deposited in the
relevant Jamaat Qardan Hasana Scheme bank account on the
same day or next working day. </t>
  </si>
  <si>
    <t xml:space="preserve">A copy of the bank deposit slip to be attached to the Panch
Nama, and filed in the record file. </t>
  </si>
  <si>
    <t>Less than 20% of panchnama</t>
  </si>
  <si>
    <t>21% - 40% of panchnama</t>
  </si>
  <si>
    <t>41% - 60% of panchnama</t>
  </si>
  <si>
    <t>61% - 80% of panchnama</t>
  </si>
  <si>
    <t>81 - 100% of panchnama</t>
  </si>
  <si>
    <t>Applicable only in case where software is live</t>
  </si>
  <si>
    <t>Check QH Software</t>
  </si>
  <si>
    <t>Managing the collection process - Taher Scheme</t>
  </si>
  <si>
    <t xml:space="preserve">The contribution amount can be enclosed in an envelope with the contributor’s name and ITS number written on it, along with a Taher Scheme Contribution Letter (Annex-2) that can be adapted to fulfill legal requirements. </t>
  </si>
  <si>
    <t>A receipt for the contributed amount shall be delivered to the
Contributor within three (3) working days, notifications in the form of an email or SMS can also be generated.</t>
  </si>
  <si>
    <t xml:space="preserve">Copies of both the bank deposit slip and of the receipt should be
attached and filed in record. </t>
  </si>
  <si>
    <t>Managing the collection process - Husain Scheme</t>
  </si>
  <si>
    <t>Copies of the bank deposit slip and receipt should be attached
and filed in record.</t>
  </si>
  <si>
    <t xml:space="preserve">Husain Scheme - Return </t>
  </si>
  <si>
    <t>For return of Funds the Mumin shall be required to showthe original Husain Scheme receipt, provided by the Committee at
the time of his Contribution.</t>
  </si>
  <si>
    <t>Interview the committee members and ask for planning documents.</t>
  </si>
  <si>
    <t>No achieved all category</t>
  </si>
  <si>
    <t>Achieved in top 1 category</t>
  </si>
  <si>
    <t>Achieved in top 2 category</t>
  </si>
  <si>
    <t>Achieved in top 3 category</t>
  </si>
  <si>
    <t>Need discussion</t>
  </si>
  <si>
    <t>A checklist as given in Annex-9D should be given along with brochure to each mumin</t>
  </si>
  <si>
    <t>Checkist is not provided</t>
  </si>
  <si>
    <t>QH Form is submitted along with Moharramaat Clearance form</t>
  </si>
  <si>
    <t>Is there is a system defined for additional documents based on limit is it followed</t>
  </si>
  <si>
    <t>no</t>
  </si>
  <si>
    <t>More than 16 days</t>
  </si>
  <si>
    <t>Within 16 days</t>
  </si>
  <si>
    <t>Within 14 days</t>
  </si>
  <si>
    <t>Within 12 days</t>
  </si>
  <si>
    <t>More specific details</t>
  </si>
  <si>
    <t xml:space="preserve"> For every applicant interview and evaluation should be done. To provide sufficient engagement with the applicant, and to ensure that relevant and accurate information can be accessed in deciding a case, the evaluation process shall rely
on a three part Assessment Methodology and five Assessment Dimensions as given in Evaluation form (Annex 10) of the Mauze Administrative Manual.</t>
  </si>
  <si>
    <t>merge</t>
  </si>
  <si>
    <t>Should be part of application form.. / brochure no separate form required</t>
  </si>
  <si>
    <t>Sanctioning in limit or out of limit</t>
  </si>
  <si>
    <t>check fund reports &amp; Software</t>
  </si>
  <si>
    <t>&lt;&lt; we need more clarification on this?</t>
  </si>
  <si>
    <t>Sanctioning upto full limit</t>
  </si>
  <si>
    <t>BQHS report</t>
  </si>
  <si>
    <t>Prepare guarantee bond</t>
  </si>
  <si>
    <t>Prepare</t>
  </si>
  <si>
    <t>General Guidelines</t>
  </si>
  <si>
    <t>No Qh is sanctioned without Rehen</t>
  </si>
  <si>
    <t>In every Jamaat, there should be one or more than one certified Gold Evaluator approved by the Qardan Hasana Committee, who will evaluate, pack and seal Rehen packets. Authorixed oerson should be government regonized</t>
  </si>
  <si>
    <t>remove right now</t>
  </si>
  <si>
    <t>Third party Rehen</t>
  </si>
  <si>
    <t>The applicant will have to submit the following legal documents to complete the requirements for legal documentation that would lead to disbursement: 
Application Form signed by Applicant &amp; Guarantor
Agreement of Pledge on Rs. 100/- stamp paper
Guarantee Bond on Rs.100/- stamp paper
Post dated repayment cheques from applicant collected in advance
Guarantor cheques collected in advance</t>
  </si>
  <si>
    <t>remove other points for gurantee bond application form, pdc of gurantors</t>
  </si>
  <si>
    <t>Repayment Schedule with pdc for full amount should be taken from mumeen</t>
  </si>
  <si>
    <t>shortern</t>
  </si>
  <si>
    <t>Merge above</t>
  </si>
  <si>
    <t>Separate it into two points</t>
  </si>
  <si>
    <t>followup untill the amount is recovered</t>
  </si>
  <si>
    <t xml:space="preserve">Section 5 - General Administration Guidelines </t>
  </si>
  <si>
    <t>Co-ordinator should see if office is located in Masjid, or else where, is it in an area where major mumeen houses are located, is commuting facilities to reach office easily available for mumeen.</t>
  </si>
  <si>
    <t>Expense Budget</t>
  </si>
  <si>
    <t xml:space="preserve">Interview mumineen </t>
  </si>
  <si>
    <t>Check notices of meeting in  General Correspondence File</t>
  </si>
  <si>
    <t>Conducting meeting</t>
  </si>
  <si>
    <t>Delay / default in conducting 8 meetings</t>
  </si>
  <si>
    <t>Delay / default in conducting 6 meetings</t>
  </si>
  <si>
    <t>Delay / default in conducting 4 meetings</t>
  </si>
  <si>
    <t>Standard not followed for 6 meetings</t>
  </si>
  <si>
    <t>Standard not followed for 4 meetings</t>
  </si>
  <si>
    <t>Standard not followed for 2 meetings</t>
  </si>
  <si>
    <t>Upkeep of accounts on monthly basis</t>
  </si>
  <si>
    <t>Upkeep of accounts on fortnightly basis</t>
  </si>
  <si>
    <t>Upkeep of accounts on weekly  basis</t>
  </si>
  <si>
    <t xml:space="preserve">Upkeep of accounts twice a week </t>
  </si>
  <si>
    <t>Check copies of cheque issued in  Individual file for each Qardan Hasana applicant and  Individual file for each contributor In Husain Scheme.</t>
  </si>
  <si>
    <t>Clean Report (without any descripency) issued by the Auditor</t>
  </si>
  <si>
    <t>Merge</t>
  </si>
  <si>
    <r>
      <t>Receipt file for all Enaayaat from Huzurala</t>
    </r>
    <r>
      <rPr>
        <vertAlign val="superscript"/>
        <sz val="11"/>
        <color theme="1"/>
        <rFont val="Calibri"/>
        <family val="2"/>
        <scheme val="minor"/>
      </rPr>
      <t>TUS</t>
    </r>
    <r>
      <rPr>
        <sz val="11"/>
        <color theme="1"/>
        <rFont val="Calibri"/>
        <family val="2"/>
        <scheme val="minor"/>
      </rPr>
      <t xml:space="preserve"> </t>
    </r>
  </si>
  <si>
    <t>Check</t>
  </si>
  <si>
    <t>What about applicant cheque</t>
  </si>
  <si>
    <t>Covered Previously</t>
  </si>
  <si>
    <t>The report should be submitted before due date</t>
  </si>
  <si>
    <t>Check followup modules or emails received from Mauze</t>
  </si>
  <si>
    <t>Submitted after 6 days delay</t>
  </si>
  <si>
    <t>Submitted after 4 days delay</t>
  </si>
  <si>
    <t>Submitted after 2 days delay</t>
  </si>
  <si>
    <t>List of forms</t>
  </si>
  <si>
    <t>list and yes &amp; no</t>
  </si>
  <si>
    <t>Under genreal collection point wheather allthe targets given by the HQHB are achieved or not</t>
  </si>
  <si>
    <t xml:space="preserve">Annual progress report </t>
  </si>
  <si>
    <t>More &amp; more mumineen should be encouraged to attend seminar. 
Scale of participation would mean percentage of houses (one member from each house) attending the seminar.
It is recommended that participation percentage should be high and keep increasing to make seminar successful and wide spread knowledge distribution</t>
  </si>
  <si>
    <t>We recommend maintaining a participant containing the name and ITS number of the Mumineen attending the seminar.</t>
  </si>
  <si>
    <t>Cash Flow statements are prepared on Monthly basis</t>
  </si>
  <si>
    <t>Commitments are taken from eminent Mumineen / committee members?</t>
  </si>
  <si>
    <t>Ask the committee members for list of  mumineen who have given commitments. Thereafter check for written confirmation given by the mumineen/members who are ready to provide short term QH.</t>
  </si>
  <si>
    <t>Required buffer is maintained</t>
  </si>
  <si>
    <t>Fund Management System</t>
  </si>
  <si>
    <t>Estimated recovery &amp; default</t>
  </si>
  <si>
    <t>Check the planning document to assess if estimates for default and recover are calculated and considered in the planning.</t>
  </si>
  <si>
    <t>Estimates for default and recover are calculated and considered in the planning.</t>
  </si>
  <si>
    <t>Reminders are sent two weeks prior to the due date of return</t>
  </si>
  <si>
    <t>ITS number &amp; amount are written on back of Husain Scheme record cover or Husain Scheme record slip</t>
  </si>
  <si>
    <t>No required in case live on software</t>
  </si>
  <si>
    <t>Inspect the Masjid for presence of Golak.</t>
  </si>
  <si>
    <t>Labeled boxes (golak) are placed for easy collection under Mohammedi Scheme</t>
  </si>
  <si>
    <t xml:space="preserve">To be ensured that the contribution amount is deposited in the relevant Jamaat Qardan Hasana Scheme bank account on the same day or next working day. </t>
  </si>
  <si>
    <t>Is the Collection amount deposited in bank on same or next working day?</t>
  </si>
  <si>
    <t xml:space="preserve">Panchnama </t>
  </si>
  <si>
    <t>Check 10-12 panchnama on a random basis  from file or QH software and arrive at a percentage of cases where panchnama not maintained as per standard (i.e. either missing signatures or bank deposit slips)</t>
  </si>
  <si>
    <t>Copy of bank deposit and receipt</t>
  </si>
  <si>
    <t>Taher Scheme Contribution records</t>
  </si>
  <si>
    <t>Mohammedi Scheme &amp; Taher Scheme</t>
  </si>
  <si>
    <t>Panchnama should  be signed by five members of A´yaan al-Jamaat &amp; Aamil Saheb. A copy of the bank deposit slip should to be attached to the Panchnama, and filed in the record file or uploaded on the software</t>
  </si>
  <si>
    <t>Actual allocation was not as per plan in all category</t>
  </si>
  <si>
    <t>Actual allocation was as per plan in top 1 category</t>
  </si>
  <si>
    <t>Actual allocation was as per plan in top 2 category</t>
  </si>
  <si>
    <t>Actual allocation was as per plan in top 3 category</t>
  </si>
  <si>
    <t>Actual allocation was as per plan in all category</t>
  </si>
  <si>
    <t>Brochure , Application form &amp; Checklist</t>
  </si>
  <si>
    <t>Each Qardan Hasana Committee could publish a brochure or leaflet that provides information about the policy and details, about how to apply, where to apply, and who to contact for queries. Hard copies of this brochure or leaflet can be made available at the respective Jamaat offices, while soft copies could be displayed on the internet and Jamaat website. A checklist as given in Annex-9D should be given along with brochure and application form to each mumin</t>
  </si>
  <si>
    <t>Ask the committee members to show their brochure, application form &amp; Checklist. Enquire whether all documents are given provided to the mumineen.</t>
  </si>
  <si>
    <t>Complete set of Brochure , Application form &amp; Checklist is provided to the Mumineen.</t>
  </si>
  <si>
    <t xml:space="preserve">QH Form is submitted along with Moharramaat Clearance form </t>
  </si>
  <si>
    <t>Submission of Application form</t>
  </si>
  <si>
    <t xml:space="preserve">Were all forms submitted along with Moharramaat Clearance form </t>
  </si>
  <si>
    <t xml:space="preserve">Submission of other documents </t>
  </si>
  <si>
    <t>Is there is a system defined for additional documents based on limit and is it followed</t>
  </si>
  <si>
    <t>Ask the committee members if any such system is in place. Also request for documents whereby the system is recorded in written.</t>
  </si>
  <si>
    <r>
      <t>3.20</t>
    </r>
    <r>
      <rPr>
        <sz val="12"/>
        <color theme="0"/>
        <rFont val="Calibri Light"/>
        <family val="2"/>
      </rPr>
      <t>.</t>
    </r>
  </si>
  <si>
    <t>Ask the committee member whether any check list is provided after approval is given, if yes ask for the checklist.</t>
  </si>
  <si>
    <t>Checklist of documents required after approval is present and given to mumeen</t>
  </si>
  <si>
    <t xml:space="preserve">Every Mauze is communicated QH sanction limit as per their capabilities, it’s the responsibility of the committee members to ensure that all eligible applications within their limits are sanctioned. Applications beyond the Mauze sanction limit should not be approved unless directed by HQHB. </t>
  </si>
  <si>
    <t>Check the fund report &amp; QH software to ensure that all application sanctioned are within the Mauze Limits</t>
  </si>
  <si>
    <r>
      <t>4.10</t>
    </r>
    <r>
      <rPr>
        <sz val="12"/>
        <color theme="0"/>
        <rFont val="Calibri Light"/>
        <family val="2"/>
      </rPr>
      <t>.</t>
    </r>
  </si>
  <si>
    <t>Guarantee Bond</t>
  </si>
  <si>
    <t>Guarantee bond (Annex 13) should be prepared for each application before sanctioning</t>
  </si>
  <si>
    <t>Guarantors were given priority in less than 20% of the cases</t>
  </si>
  <si>
    <t>Guarantors were given priority in 21-40% of the cases</t>
  </si>
  <si>
    <t>Guarantors were given priority in 41-60% of the cases</t>
  </si>
  <si>
    <t>Guarantors were given priority in 61-80% of the cases</t>
  </si>
  <si>
    <t>Guarantors were given priority in more than 80 of the cases</t>
  </si>
  <si>
    <t>It is recommended that the gold is pledged as Rehen for each Qardan Hasana sanctioned.</t>
  </si>
  <si>
    <t>Check Individual applicant file on a sample basis to enquire if any applications where sanctioned without Rehen.</t>
  </si>
  <si>
    <t>In every Jamaat, there should be one or more than one certified Gold Evaluator approved by the Qardan Hasana Committee, who will evaluate, pack and seal Rehen packets. The gold evaluator should also be authorized by the Government.</t>
  </si>
  <si>
    <t>Ask the committee member for details of  Authorized Rehen (Gold) Evaluator. Enquire with the Authorized Rehen (Gold) Evaluator to know if he is approved by Government.</t>
  </si>
  <si>
    <t>Check the Rehen packets in the safe vault</t>
  </si>
  <si>
    <t>Were signatures strategically placed on all the joints of the packet ?</t>
  </si>
  <si>
    <t>Check the rehen register for date of withdrawal &amp; Individual applicant file for date of full repayment of QH. Calculate the difference between the two dates to see if the difference is more than one month</t>
  </si>
  <si>
    <t>The Rehen can only be returned to the applicant or the person who deposited, provided he comes in person with the Gold Valuation Receipt / Indemnity bond / Authority letter signed by Aamil Saheb</t>
  </si>
  <si>
    <t>Gold Valuation Receipt / Indemnity bond / Authority letter signed by Aamil Saheb was present in all the sample files of applicants where Rehen was released</t>
  </si>
  <si>
    <t>Release rehen was released within one month of full repayment of QH</t>
  </si>
  <si>
    <r>
      <t>4.20</t>
    </r>
    <r>
      <rPr>
        <sz val="12"/>
        <color theme="0"/>
        <rFont val="Calibri Light"/>
        <family val="2"/>
      </rPr>
      <t>.</t>
    </r>
  </si>
  <si>
    <t xml:space="preserve">The applicant should submit the following legal documents before disbursement: 
Application Form signed by Applicant &amp; Guarantor
Agreement of Pledge on Rs. 100/- stamp paper
Guarantee Bond on Rs.100/- stamp paper
Post dated repayment cheques from applicant collected in advance. </t>
  </si>
  <si>
    <t>Check Individual Applicant file on a sample basis and calculate the percentage of cases where all required legal documents were present</t>
  </si>
  <si>
    <t xml:space="preserve">Repayment &amp; Guarantor/s Cheques should be in favor of the relevant Qardan Hasana Scheme and crossed as Account Payee.
The applicant’s name, and if possible the Qardan Hasana controlling number, should be written on the reverse side of cheques.
All cheques should be dated either the 10th or 15th or 20th of every month as per policy of the Committee.
</t>
  </si>
  <si>
    <t>PDC Management system is followed as per the standard?</t>
  </si>
  <si>
    <t>Is there a approved two person committee formed and approvals made by this committee are within their sanction limits.</t>
  </si>
  <si>
    <t>All required documents have been obtained and vetted for completeness</t>
  </si>
  <si>
    <t>Is the Defaulter Management Process followed in accordance with the standard for all the defaulters?</t>
  </si>
  <si>
    <t>Is office timings and notice of office closure prominently displayed at the Mauze?</t>
  </si>
  <si>
    <t>The office has not incurred any administrative expenses from Jamaat</t>
  </si>
  <si>
    <t>The office has not charged any administrative fee from the Mumineen.</t>
  </si>
  <si>
    <t>Delay / default in conducting more than 6 meetings</t>
  </si>
  <si>
    <t>Delay / default in conducting upto 6 meetings</t>
  </si>
  <si>
    <t>Delay / default in conducting upto 4 meetings</t>
  </si>
  <si>
    <t>Delay / default in conducting upto 2 meetings</t>
  </si>
  <si>
    <t>No delay / default in conducting meetings</t>
  </si>
  <si>
    <t>Comprehensive minutes for each meeting are not written and filed in the Minutes book/uploaded on the software for more than 6 meetings</t>
  </si>
  <si>
    <t>Comprehensive minutes for each meeting are not written and filed in the Minutes book/uploaded on the software for upto 6 meetings</t>
  </si>
  <si>
    <t>Comprehensive minutes for each meeting are not written and filed in the Minutes book/uploaded on the software for upto 4 meetings</t>
  </si>
  <si>
    <t>Comprehensive minutes for each meeting are not written and filed in the Minutes book/uploaded on the software for upto 2 meetings</t>
  </si>
  <si>
    <t xml:space="preserve">On the date of visit check the latest Bank Reconciliation Statement. Verify whether it is proper by matching the bank balance. </t>
  </si>
  <si>
    <t>Whether the latest Bank Reconciliation Statement prepared by the Mauze is for a period less than 15 days?</t>
  </si>
  <si>
    <t>Check whether the Upkeep of accounts on monthly basis?</t>
  </si>
  <si>
    <t>Check whether the upkeep of accounts on fortnightly basis?</t>
  </si>
  <si>
    <t>Check whether the upkeep of accounts on weekly  basis?</t>
  </si>
  <si>
    <t xml:space="preserve">Check whether the upkeep of accounts twice a week? </t>
  </si>
  <si>
    <t>Check whether the upkeep of accounts on daily basis/ alternate day?</t>
  </si>
  <si>
    <t>Are the ledger maintenance rules followed?</t>
  </si>
  <si>
    <t xml:space="preserve">Check the cash book in the accounts and check whether any transactions were made directly through cash accounts. Eg. not depositing the cash collected via Mohammedi Scheme or routing of cash balance to give QH </t>
  </si>
  <si>
    <t xml:space="preserve">Verify the bank Statement and check for interest or bank charges. </t>
  </si>
  <si>
    <t>Are the bank accounts free from any interest or bank charges?</t>
  </si>
  <si>
    <t xml:space="preserve">Check the Bank File for name of all banks. </t>
  </si>
  <si>
    <t>Whether the Mauze has a bank account in a nationally recognized bank or bank authorized by the central bank of the country?</t>
  </si>
  <si>
    <t>Check Audit File for the date of signing of Audit Report. Verify whether they were filed within the due date or not</t>
  </si>
  <si>
    <t>Has the audit report been submitted within the due date?</t>
  </si>
  <si>
    <t xml:space="preserve">Ask for the Audit File and read the final audit report issued by the auditor. </t>
  </si>
  <si>
    <t>Whether Audit Report was discussed or not?</t>
  </si>
  <si>
    <t>All the necessary actions as Required by the Audit has been complied with</t>
  </si>
  <si>
    <t>Whether action post discussion of the audit report taken or not?</t>
  </si>
  <si>
    <t xml:space="preserve">Ask for the file and check whether they are in order, stored properly and with proper tagging </t>
  </si>
  <si>
    <t>Whether Receipt file for all Enaayaat from HuzuralaTUS was found in place?</t>
  </si>
  <si>
    <t>Whether Receipt File Under Taher Scheme was found in place?</t>
  </si>
  <si>
    <t>Whether Panchnama file for Mohammedi Scheme was found in place?</t>
  </si>
  <si>
    <t>Whether Individual File For Each Contributor In Husain Scheme was found in place?</t>
  </si>
  <si>
    <t>Whether Individual File For Each Qardan Hasana Applicant was found in place?</t>
  </si>
  <si>
    <t>Whether Repayment File was found in place?</t>
  </si>
  <si>
    <t>Whether Separate Bank File For Each Bank Account were found in place?</t>
  </si>
  <si>
    <t>Whether Defaulter File was found in place?</t>
  </si>
  <si>
    <t>Whether Minutes File was found in place?</t>
  </si>
  <si>
    <t>Whether Circular Resolution File was found in place?</t>
  </si>
  <si>
    <t>Guarantor cheques in separate envelopes &amp; in safe vault</t>
  </si>
  <si>
    <t>The Guarantor cheques should be kept in separate envelopes for each applicant. These cheques will not be required unless there is a default by the applicant in payments and will be used in consultation with the guarantor. The cheques should be kept in a secured place (ideally a safe vault).</t>
  </si>
  <si>
    <t>Check the copy of the agreement called the Memorandum of Letting issued by the bank. Does the Mauze have a bank locker?</t>
  </si>
  <si>
    <t>Were all fund reports submitted to HQHB?</t>
  </si>
  <si>
    <t>Were all fund reports submitted to HQHB before due date?</t>
  </si>
  <si>
    <t xml:space="preserve">Forms and Formats </t>
  </si>
  <si>
    <t>Check the Mauze Administrative Manual and verify whether the formats are prescribed in the Manual are in line with the actual forms or not</t>
  </si>
  <si>
    <t>Check the Circular Resolution file too enquire if any urgent request were sanctioned through Resolution By Circular</t>
  </si>
  <si>
    <t>Urgent requests sanction were done by passing a Resolution by Circular?</t>
  </si>
  <si>
    <t>The Office Bearers should ensure that all required documents have been obtained from the applicant and must be vetted to ensure completeness.</t>
  </si>
  <si>
    <t>Check the Individual Applicant file for signed checklist as per (Annex-18) and ensure that all documents were vetted for completeness (e.g. all signatures have been done where required) by the relevant Office Bearer.</t>
  </si>
  <si>
    <t>Check Individual Applicant file for presence of signed payment voucher &amp; promissory notes.</t>
  </si>
  <si>
    <t>Payment Voucher and Promissory Note (Annex-19) were prepared &amp; signed as required by the standard</t>
  </si>
  <si>
    <t>Remove the list of defaulter
Check the Individual applicant file for copies of notices issued</t>
  </si>
  <si>
    <t>Work delegation would be the responsibility of HQHB, once a formal HR team is in place. This pointer would become irrelevant.</t>
  </si>
  <si>
    <t>Are farameen issued by HQHB implemented on time?</t>
  </si>
  <si>
    <t>Feedback should be taken post seminar to analyze if seminar was successful and whether mumineen understood the philosophy correctly. Feedback forms can be in form of questionnaires or comments from mumeen.</t>
  </si>
  <si>
    <t>Key message are conveyed in Masjid and Jamaat through announcements, regular SMS circulation, and email alerts.</t>
  </si>
  <si>
    <t>Envelopes are distributed before Mawaaqeet and sent with Faiz al-Mawaid al-Burhaniyah thaali.</t>
  </si>
  <si>
    <t>Commitment from eminent mumineen</t>
  </si>
  <si>
    <t>Buffer for Hussain scheme</t>
  </si>
  <si>
    <t>Committee members should calculate the estimated amount of default and an estimated amount that could be recovered form previous defaulters. Same should be incorporated in their planning and fund management system.</t>
  </si>
  <si>
    <t>Return voucher for Husain Scheme issued with cross account payee Cheque</t>
  </si>
  <si>
    <t>The requested amount will only be returned by a crossed account payee Cheque in the name of the Husain Scheme ‘contributor’. He will sign a ‘Return Voucher for Husain Scheme’.</t>
  </si>
  <si>
    <t>Return voucher for Husain Scheme are issued with cross account payee Cheque and signed by the mumineen</t>
  </si>
  <si>
    <t xml:space="preserve">The Contributor’s name and ITS number should be present on envelope along with a Taher Scheme Contribution Letter (Annex-2). A receipt for the contributed amount shall be delivered to the Contributor within three (3) working days, notifications in the form of an email or SMS can also be generated. Copies of both the bank deposit slip and of the receipt should be attached and filed in record. </t>
  </si>
  <si>
    <t xml:space="preserve">Check Taher Scheme receipt file to ensure each contribution has contribution letter with ITS number &amp; contributors name recorded. Also check that copy of receipts to ensure that they are  issued within three (3) working days. </t>
  </si>
  <si>
    <t>Annual percentage Allocation policy for each category prepared</t>
  </si>
  <si>
    <t>Is Annual percentage allocation policy for each category prepared?</t>
  </si>
  <si>
    <t>Additional documents like Business plan, medical bills etc. might be required for evaluation. There should be system which defiines the list of additional documents that are needed and above what QH limit.</t>
  </si>
  <si>
    <t>Calculate the days  taken to process an application on sample basis by comparing the application dates with Cheque disbursement dates. List the processing days data and then calculate median for the sample.</t>
  </si>
  <si>
    <t>Check the Evaluation form on a sample basis to ensure that comments are present for each matrix. In case a step such as external assessment was deemed to be unwanted by the evaluating committee a justification should be recorded in the comments section. Incase, no comments or explanation are written it would mean that the process as per the standard is not followed.</t>
  </si>
  <si>
    <t>All sanctions were within the Mauze Sanction limit</t>
  </si>
  <si>
    <t xml:space="preserve">Mauze should utilize their full sanctioning limit and make efficient use of idle funds. </t>
  </si>
  <si>
    <t>Full sanction limit is not utilized by the Mauze if there are excess fund in the accounts unutilized since long as seen in the fund reports. Or application are received by BQHS below their sanction limits (as seen in the data requested from BQHS) and were directed back to the Mauze. Check application form to enquire if any application was received for a higher amount but lesser amount was sanctioned as QH.</t>
  </si>
  <si>
    <t xml:space="preserve">Mauze utilizes their full sanctioning limit and make efficient use of idle funds. </t>
  </si>
  <si>
    <t>To make the guarantors realize their responsibility it is recommended to take their post-dated Cheque/s.</t>
  </si>
  <si>
    <t>Remove the list of defaulter
Check rehen status in rehen register
Check whether &amp; when the  guarantors Cheque were deposited
Calculate the percentage of cases where rehen was sold before depositing Guarantors cheques.</t>
  </si>
  <si>
    <t>All applications are sanctioned with Rehen?</t>
  </si>
  <si>
    <t>Is the Gold Evaluator authorized by the Committee members &amp; Government</t>
  </si>
  <si>
    <t>Ask the committee member if there is any two member committee formed, if yes, cross verify the same with minutes of the meeting. Check Evaluation form in the Individual applicant file to verify that applicants sanctioned by two member committee are within their approval limits.</t>
  </si>
  <si>
    <t xml:space="preserve">Payment Voucher and Promissory Note (Annex-19) are prepared and are signed by the applicant at the time of handing over the disbursement Cheque to the applicant. </t>
  </si>
  <si>
    <t xml:space="preserve">Cheque Default/ Return Process 
Re-depositing the repayment Cheque
i) Second time Cheque bounced - Issue 1st notice to the Defaulting Recipient
ii) No response from the defaulting recipient or if Cheque again bounces - Issue 2nd notice to the Defaulting Recipient 
iii) Guarantors’ Cheque returned unpaid and no repayment is from the defaulting Recipient - Issue 3rd notice </t>
  </si>
  <si>
    <t>Is the office approachable?</t>
  </si>
  <si>
    <t>Ask the committee members for official working hours, check the office premises if the same are displayed. Interview mumeen to know if notices of closure are displayed at the office or not.</t>
  </si>
  <si>
    <t xml:space="preserve">Scrutinize the books of accounts to check whether any administrative fee has been charged from any Mumineen. </t>
  </si>
  <si>
    <t>Comprehensive minutes for each meeting are to be written and filed in the Minutes book/uploaded on the software. It should record the informations listed under Annex- 21 of the Mauze Administrative Manual.</t>
  </si>
  <si>
    <t>Check Minutes Of Meeting File/software and calculate the number of meetings where minutes were either not recorded or recorded inappropriately.</t>
  </si>
  <si>
    <t xml:space="preserve">Check books of accounts and verify the last entry that was updated. Check  the last date for which the bank entries were passed. </t>
  </si>
  <si>
    <t>At least four Members of the Committee should be registered as signatories and every Cheque should be authorized and signed by at least two signatories</t>
  </si>
  <si>
    <t>Check the Bank File for name of signatories. Check copies of Cheque issued in Individual file for each Qardan Hasana applicant and  Individual file for each contributor In Husain Scheme.</t>
  </si>
  <si>
    <t>Whether the trust has registered signatories and all the cheques issued by the trust in accordance with the Manual?</t>
  </si>
  <si>
    <t>Unmodified/Clean Report (a report issued without any negative comments or reservations) issued by the Auditor</t>
  </si>
  <si>
    <t>Is the Audit Report Unmodified/Clean (a report issued without any negative comments or reservations)?</t>
  </si>
  <si>
    <t>A Panchnama will be filed for every miqat and jumu´ah for which funds are collected under the Mohammedi Scheme, as explained in section 3. A copy of the deposit slip evidencing that the said amount has been deposited in the bank should also be filed.</t>
  </si>
  <si>
    <t>Post dated Cheque management</t>
  </si>
  <si>
    <t>Interview the committee members to know where and how are Cheque stored</t>
  </si>
  <si>
    <t>Check the storage place for Guarantors Cheque. Check whether they are maintained in separate envelopes and in safe vault?</t>
  </si>
  <si>
    <t>Inspect the repayment Cheque maintenance system at the Mauze</t>
  </si>
  <si>
    <t>Did you find the Cheque maintenance system is appropriate and cheques are kept in chronological order?</t>
  </si>
  <si>
    <t>Check the Authority letter submitted at the bank and check whether it mentions that four members are authorized and two are required to be present or not?</t>
  </si>
  <si>
    <t>Maintained a list of Guarantors</t>
  </si>
  <si>
    <t>Interview the committee members and request to show the list of Guarantors</t>
  </si>
  <si>
    <t>Is there an upto date list of Guarantors maintained at the Mauze?</t>
  </si>
  <si>
    <t>Whether the annual targets under Mohammedi Scheme were achieved for the period proceeding the evaluation period?</t>
  </si>
  <si>
    <t>Whether the annual targets under Taher Scheme were achieved for the period proceeding the evaluation period?</t>
  </si>
  <si>
    <t>Whether the annual targets under Husain Scheme were achieved for the period proceeding the evaluation period?</t>
  </si>
  <si>
    <t>Obtain rehen physical verification report check whether physical verification was carried out in accordance with the Manual</t>
  </si>
  <si>
    <r>
      <rPr>
        <b/>
        <sz val="12"/>
        <rFont val="Calibri Light"/>
        <family val="2"/>
      </rPr>
      <t xml:space="preserve">Less than 20% </t>
    </r>
    <r>
      <rPr>
        <sz val="12"/>
        <rFont val="Calibri Light"/>
        <family val="2"/>
      </rPr>
      <t>of the houses participated</t>
    </r>
  </si>
  <si>
    <r>
      <rPr>
        <b/>
        <sz val="12"/>
        <rFont val="Calibri Light"/>
        <family val="2"/>
      </rPr>
      <t xml:space="preserve">21 - 40% </t>
    </r>
    <r>
      <rPr>
        <sz val="12"/>
        <rFont val="Calibri Light"/>
        <family val="2"/>
      </rPr>
      <t>of the houses participated</t>
    </r>
  </si>
  <si>
    <r>
      <rPr>
        <b/>
        <sz val="12"/>
        <rFont val="Calibri Light"/>
        <family val="2"/>
      </rPr>
      <t xml:space="preserve">41 - 60% </t>
    </r>
    <r>
      <rPr>
        <sz val="12"/>
        <rFont val="Calibri Light"/>
        <family val="2"/>
      </rPr>
      <t>of the houses participated</t>
    </r>
  </si>
  <si>
    <r>
      <rPr>
        <b/>
        <sz val="12"/>
        <rFont val="Calibri Light"/>
        <family val="2"/>
      </rPr>
      <t xml:space="preserve">61 - 80% </t>
    </r>
    <r>
      <rPr>
        <sz val="12"/>
        <rFont val="Calibri Light"/>
        <family val="2"/>
      </rPr>
      <t>of the houses participated</t>
    </r>
  </si>
  <si>
    <r>
      <rPr>
        <b/>
        <sz val="12"/>
        <rFont val="Calibri Light"/>
        <family val="2"/>
      </rPr>
      <t xml:space="preserve">More than 80% </t>
    </r>
    <r>
      <rPr>
        <sz val="12"/>
        <rFont val="Calibri Light"/>
        <family val="2"/>
      </rPr>
      <t>of the houses participated.</t>
    </r>
  </si>
  <si>
    <r>
      <t xml:space="preserve">In </t>
    </r>
    <r>
      <rPr>
        <b/>
        <sz val="12"/>
        <rFont val="Calibri Light"/>
        <family val="2"/>
      </rPr>
      <t xml:space="preserve">less than 20% of the cases </t>
    </r>
    <r>
      <rPr>
        <sz val="12"/>
        <rFont val="Calibri Light"/>
        <family val="2"/>
      </rPr>
      <t>repayments in case of premature withdrawal was made within 24 hrs.</t>
    </r>
  </si>
  <si>
    <r>
      <t xml:space="preserve">In </t>
    </r>
    <r>
      <rPr>
        <b/>
        <sz val="12"/>
        <rFont val="Calibri Light"/>
        <family val="2"/>
      </rPr>
      <t xml:space="preserve">21% - 40% of the cases </t>
    </r>
    <r>
      <rPr>
        <sz val="12"/>
        <rFont val="Calibri Light"/>
        <family val="2"/>
      </rPr>
      <t>repayments in case of premature withdrawal was made within 24 hrs.</t>
    </r>
  </si>
  <si>
    <r>
      <t xml:space="preserve">In </t>
    </r>
    <r>
      <rPr>
        <b/>
        <sz val="12"/>
        <rFont val="Calibri Light"/>
        <family val="2"/>
      </rPr>
      <t xml:space="preserve">41% - 60% of the cases </t>
    </r>
    <r>
      <rPr>
        <sz val="12"/>
        <rFont val="Calibri Light"/>
        <family val="2"/>
      </rPr>
      <t>repayments in case of premature withdrawal was made within 24 hrs.</t>
    </r>
  </si>
  <si>
    <r>
      <t xml:space="preserve">In </t>
    </r>
    <r>
      <rPr>
        <b/>
        <sz val="12"/>
        <rFont val="Calibri Light"/>
        <family val="2"/>
      </rPr>
      <t xml:space="preserve">61% - 80% of the cases </t>
    </r>
    <r>
      <rPr>
        <sz val="12"/>
        <rFont val="Calibri Light"/>
        <family val="2"/>
      </rPr>
      <t>repayments in case of premature withdrawal was made within 24 hrs.</t>
    </r>
  </si>
  <si>
    <r>
      <t xml:space="preserve">In </t>
    </r>
    <r>
      <rPr>
        <b/>
        <sz val="12"/>
        <rFont val="Calibri Light"/>
        <family val="2"/>
      </rPr>
      <t xml:space="preserve">81 - 100% of the cases </t>
    </r>
    <r>
      <rPr>
        <sz val="12"/>
        <rFont val="Calibri Light"/>
        <family val="2"/>
      </rPr>
      <t>repayments in case of premature withdrawal was made within 24 hrs.</t>
    </r>
  </si>
  <si>
    <r>
      <t xml:space="preserve">In </t>
    </r>
    <r>
      <rPr>
        <b/>
        <sz val="12"/>
        <rFont val="Calibri Light"/>
        <family val="2"/>
      </rPr>
      <t xml:space="preserve">less than 20% of the cases </t>
    </r>
    <r>
      <rPr>
        <sz val="12"/>
        <rFont val="Calibri Light"/>
        <family val="2"/>
      </rPr>
      <t>Qardan Hasana was returned on the day of maturity</t>
    </r>
  </si>
  <si>
    <r>
      <t xml:space="preserve">In </t>
    </r>
    <r>
      <rPr>
        <b/>
        <sz val="12"/>
        <rFont val="Calibri Light"/>
        <family val="2"/>
      </rPr>
      <t xml:space="preserve">21% - 40% of the cases </t>
    </r>
    <r>
      <rPr>
        <sz val="12"/>
        <rFont val="Calibri Light"/>
        <family val="2"/>
      </rPr>
      <t>Qardan Hasana was returned on the day of maturity</t>
    </r>
  </si>
  <si>
    <r>
      <t xml:space="preserve">In </t>
    </r>
    <r>
      <rPr>
        <b/>
        <sz val="12"/>
        <rFont val="Calibri Light"/>
        <family val="2"/>
      </rPr>
      <t xml:space="preserve">41% - 60% of the cases </t>
    </r>
    <r>
      <rPr>
        <sz val="12"/>
        <rFont val="Calibri Light"/>
        <family val="2"/>
      </rPr>
      <t>Qardan Hasana was returned on the day of maturity</t>
    </r>
  </si>
  <si>
    <r>
      <t xml:space="preserve">In </t>
    </r>
    <r>
      <rPr>
        <b/>
        <sz val="12"/>
        <rFont val="Calibri Light"/>
        <family val="2"/>
      </rPr>
      <t xml:space="preserve">61% - 80% of the cases </t>
    </r>
    <r>
      <rPr>
        <sz val="12"/>
        <rFont val="Calibri Light"/>
        <family val="2"/>
      </rPr>
      <t>Qardan Hasana was returned on the day of maturity</t>
    </r>
  </si>
  <si>
    <r>
      <t xml:space="preserve">In </t>
    </r>
    <r>
      <rPr>
        <b/>
        <sz val="12"/>
        <rFont val="Calibri Light"/>
        <family val="2"/>
      </rPr>
      <t xml:space="preserve">81 - 100% of the cases </t>
    </r>
    <r>
      <rPr>
        <sz val="12"/>
        <rFont val="Calibri Light"/>
        <family val="2"/>
      </rPr>
      <t>Qardan Hasana was returned on the day of maturity</t>
    </r>
  </si>
  <si>
    <r>
      <rPr>
        <b/>
        <sz val="12"/>
        <rFont val="Calibri Light"/>
        <family val="2"/>
      </rPr>
      <t xml:space="preserve">Less than 20% of the cases </t>
    </r>
    <r>
      <rPr>
        <sz val="12"/>
        <rFont val="Calibri Light"/>
        <family val="2"/>
      </rPr>
      <t>copies of bank deposit slip and receipt are duly attached and filed in record.</t>
    </r>
  </si>
  <si>
    <r>
      <t xml:space="preserve">In </t>
    </r>
    <r>
      <rPr>
        <b/>
        <sz val="12"/>
        <rFont val="Calibri Light"/>
        <family val="2"/>
      </rPr>
      <t xml:space="preserve">21% - 40% of the cases </t>
    </r>
    <r>
      <rPr>
        <sz val="12"/>
        <rFont val="Calibri Light"/>
        <family val="2"/>
      </rPr>
      <t>copies of bank deposit slip and receipt are duly attached and filed in record.</t>
    </r>
  </si>
  <si>
    <r>
      <t xml:space="preserve">In </t>
    </r>
    <r>
      <rPr>
        <b/>
        <sz val="12"/>
        <rFont val="Calibri Light"/>
        <family val="2"/>
      </rPr>
      <t>41% - 60% of the cases</t>
    </r>
    <r>
      <rPr>
        <sz val="12"/>
        <rFont val="Calibri Light"/>
        <family val="2"/>
      </rPr>
      <t xml:space="preserve"> copies of bank deposit slip and receipt are duly attached and filed in record.</t>
    </r>
  </si>
  <si>
    <r>
      <t xml:space="preserve">In </t>
    </r>
    <r>
      <rPr>
        <b/>
        <sz val="12"/>
        <rFont val="Calibri Light"/>
        <family val="2"/>
      </rPr>
      <t xml:space="preserve">61% - 80% of the cases </t>
    </r>
    <r>
      <rPr>
        <sz val="12"/>
        <rFont val="Calibri Light"/>
        <family val="2"/>
      </rPr>
      <t>copies of bank deposit slip and receipt are duly attached and filed in record.</t>
    </r>
  </si>
  <si>
    <r>
      <t xml:space="preserve">In </t>
    </r>
    <r>
      <rPr>
        <b/>
        <sz val="12"/>
        <rFont val="Calibri Light"/>
        <family val="2"/>
      </rPr>
      <t xml:space="preserve">81 - 100% of the cases </t>
    </r>
    <r>
      <rPr>
        <sz val="12"/>
        <rFont val="Calibri Light"/>
        <family val="2"/>
      </rPr>
      <t>copies of bank deposit slip and receipt are duly attached and filed in record.</t>
    </r>
  </si>
  <si>
    <r>
      <rPr>
        <b/>
        <sz val="12"/>
        <rFont val="Calibri Light"/>
        <family val="2"/>
      </rPr>
      <t xml:space="preserve">Less than 20% of the cases </t>
    </r>
    <r>
      <rPr>
        <sz val="12"/>
        <rFont val="Calibri Light"/>
        <family val="2"/>
      </rPr>
      <t>panchnama were maintained as per standard</t>
    </r>
  </si>
  <si>
    <r>
      <t xml:space="preserve">In </t>
    </r>
    <r>
      <rPr>
        <b/>
        <sz val="12"/>
        <rFont val="Calibri Light"/>
        <family val="2"/>
      </rPr>
      <t xml:space="preserve">21% - 40% of the cases </t>
    </r>
    <r>
      <rPr>
        <sz val="12"/>
        <rFont val="Calibri Light"/>
        <family val="2"/>
      </rPr>
      <t>panchnama were maintained as per standard</t>
    </r>
  </si>
  <si>
    <r>
      <t xml:space="preserve">In </t>
    </r>
    <r>
      <rPr>
        <b/>
        <sz val="12"/>
        <rFont val="Calibri Light"/>
        <family val="2"/>
      </rPr>
      <t>41% - 60% of the cases</t>
    </r>
    <r>
      <rPr>
        <sz val="12"/>
        <rFont val="Calibri Light"/>
        <family val="2"/>
      </rPr>
      <t xml:space="preserve"> panchnama were maintained as per standard</t>
    </r>
  </si>
  <si>
    <r>
      <t xml:space="preserve">In </t>
    </r>
    <r>
      <rPr>
        <b/>
        <sz val="12"/>
        <rFont val="Calibri Light"/>
        <family val="2"/>
      </rPr>
      <t xml:space="preserve">61% - 80% of the cases </t>
    </r>
    <r>
      <rPr>
        <sz val="12"/>
        <rFont val="Calibri Light"/>
        <family val="2"/>
      </rPr>
      <t>panchnama were maintained as per standard</t>
    </r>
  </si>
  <si>
    <r>
      <t xml:space="preserve">In </t>
    </r>
    <r>
      <rPr>
        <b/>
        <sz val="12"/>
        <rFont val="Calibri Light"/>
        <family val="2"/>
      </rPr>
      <t xml:space="preserve">81 - 100% of the cases </t>
    </r>
    <r>
      <rPr>
        <sz val="12"/>
        <rFont val="Calibri Light"/>
        <family val="2"/>
      </rPr>
      <t>panchnama were maintained as per standard</t>
    </r>
  </si>
  <si>
    <r>
      <rPr>
        <b/>
        <sz val="12"/>
        <rFont val="Calibri Light"/>
        <family val="2"/>
      </rPr>
      <t xml:space="preserve">Less than 20% of the cases </t>
    </r>
    <r>
      <rPr>
        <sz val="12"/>
        <rFont val="Calibri Light"/>
        <family val="2"/>
      </rPr>
      <t>Taher scheme records maintained as per standard</t>
    </r>
  </si>
  <si>
    <r>
      <t xml:space="preserve">In </t>
    </r>
    <r>
      <rPr>
        <b/>
        <sz val="12"/>
        <rFont val="Calibri Light"/>
        <family val="2"/>
      </rPr>
      <t xml:space="preserve">21% - 40% of the cases </t>
    </r>
    <r>
      <rPr>
        <sz val="12"/>
        <rFont val="Calibri Light"/>
        <family val="2"/>
      </rPr>
      <t>Taher scheme records maintained as per standard</t>
    </r>
  </si>
  <si>
    <r>
      <t xml:space="preserve">In </t>
    </r>
    <r>
      <rPr>
        <b/>
        <sz val="12"/>
        <rFont val="Calibri Light"/>
        <family val="2"/>
      </rPr>
      <t>41% - 60% of the cases</t>
    </r>
    <r>
      <rPr>
        <sz val="12"/>
        <rFont val="Calibri Light"/>
        <family val="2"/>
      </rPr>
      <t xml:space="preserve"> Taher scheme records maintained as per standard</t>
    </r>
  </si>
  <si>
    <r>
      <t xml:space="preserve">In </t>
    </r>
    <r>
      <rPr>
        <b/>
        <sz val="12"/>
        <rFont val="Calibri Light"/>
        <family val="2"/>
      </rPr>
      <t xml:space="preserve">61% - 80% of the cases </t>
    </r>
    <r>
      <rPr>
        <sz val="12"/>
        <rFont val="Calibri Light"/>
        <family val="2"/>
      </rPr>
      <t>Taher scheme records maintained as per standard</t>
    </r>
  </si>
  <si>
    <r>
      <t xml:space="preserve">In </t>
    </r>
    <r>
      <rPr>
        <b/>
        <sz val="12"/>
        <rFont val="Calibri Light"/>
        <family val="2"/>
      </rPr>
      <t xml:space="preserve">81 - 100% of the cases </t>
    </r>
    <r>
      <rPr>
        <sz val="12"/>
        <rFont val="Calibri Light"/>
        <family val="2"/>
      </rPr>
      <t>Taher scheme records maintained as per standard</t>
    </r>
  </si>
  <si>
    <r>
      <t xml:space="preserve">Evaluation as per standard is carried out in </t>
    </r>
    <r>
      <rPr>
        <b/>
        <sz val="12"/>
        <rFont val="Calibri Light"/>
        <family val="2"/>
      </rPr>
      <t>less than 20% cases</t>
    </r>
  </si>
  <si>
    <r>
      <t xml:space="preserve">Evaluation as per standard is carried out in </t>
    </r>
    <r>
      <rPr>
        <b/>
        <sz val="12"/>
        <rFont val="Calibri Light"/>
        <family val="2"/>
      </rPr>
      <t>21-40% cases</t>
    </r>
  </si>
  <si>
    <r>
      <t xml:space="preserve">Evaluation as per standard is carried out in </t>
    </r>
    <r>
      <rPr>
        <b/>
        <sz val="12"/>
        <rFont val="Calibri Light"/>
        <family val="2"/>
      </rPr>
      <t>41-60% cases</t>
    </r>
  </si>
  <si>
    <r>
      <t xml:space="preserve">Evaluation as per standard is carried out in </t>
    </r>
    <r>
      <rPr>
        <b/>
        <sz val="12"/>
        <rFont val="Calibri Light"/>
        <family val="2"/>
      </rPr>
      <t>61-80% cases</t>
    </r>
  </si>
  <si>
    <r>
      <t xml:space="preserve">Evaluation as per standard is carried out in </t>
    </r>
    <r>
      <rPr>
        <b/>
        <sz val="12"/>
        <rFont val="Calibri Light"/>
        <family val="2"/>
      </rPr>
      <t>81-100% cases</t>
    </r>
  </si>
  <si>
    <r>
      <t>All legal documents present in</t>
    </r>
    <r>
      <rPr>
        <b/>
        <sz val="12"/>
        <rFont val="Calibri Light"/>
        <family val="2"/>
      </rPr>
      <t xml:space="preserve"> less than 20% of cases</t>
    </r>
  </si>
  <si>
    <r>
      <t>All legal document present in</t>
    </r>
    <r>
      <rPr>
        <b/>
        <sz val="12"/>
        <rFont val="Calibri Light"/>
        <family val="2"/>
      </rPr>
      <t xml:space="preserve"> 21-40% of cases</t>
    </r>
  </si>
  <si>
    <r>
      <t>All legal document present in</t>
    </r>
    <r>
      <rPr>
        <b/>
        <sz val="12"/>
        <rFont val="Calibri Light"/>
        <family val="2"/>
      </rPr>
      <t xml:space="preserve"> 41-60% of cases</t>
    </r>
  </si>
  <si>
    <r>
      <t xml:space="preserve">All legal document present in </t>
    </r>
    <r>
      <rPr>
        <b/>
        <sz val="12"/>
        <rFont val="Calibri Light"/>
        <family val="2"/>
      </rPr>
      <t>61-80% of cases</t>
    </r>
  </si>
  <si>
    <r>
      <t>All legal document present in</t>
    </r>
    <r>
      <rPr>
        <b/>
        <sz val="12"/>
        <rFont val="Calibri Light"/>
        <family val="2"/>
      </rPr>
      <t xml:space="preserve"> 81-100% of cases</t>
    </r>
  </si>
  <si>
    <r>
      <t>5.10</t>
    </r>
    <r>
      <rPr>
        <sz val="12"/>
        <color theme="0"/>
        <rFont val="Calibri Light"/>
        <family val="2"/>
      </rPr>
      <t>.</t>
    </r>
  </si>
  <si>
    <r>
      <t>5.20</t>
    </r>
    <r>
      <rPr>
        <sz val="12"/>
        <color theme="0"/>
        <rFont val="Calibri Light"/>
        <family val="2"/>
      </rPr>
      <t>.</t>
    </r>
  </si>
  <si>
    <r>
      <t>5.30</t>
    </r>
    <r>
      <rPr>
        <sz val="12"/>
        <color theme="0"/>
        <rFont val="Calibri Light"/>
        <family val="2"/>
      </rPr>
      <t>.</t>
    </r>
  </si>
  <si>
    <r>
      <t>5.40</t>
    </r>
    <r>
      <rPr>
        <sz val="12"/>
        <color theme="0"/>
        <rFont val="Calibri Light"/>
        <family val="2"/>
      </rPr>
      <t>.</t>
    </r>
  </si>
  <si>
    <t>File to be checked</t>
  </si>
  <si>
    <t>Data Available on Software</t>
  </si>
  <si>
    <t>Is the scores of Core Qardan Hasana Committee between 21-40% ?</t>
  </si>
  <si>
    <t>Is the scores of Core Qardan Hasana Committee between 41-60% ?</t>
  </si>
  <si>
    <t>Is the scores of Core Qardan Hasana Committee between 61-80% ?</t>
  </si>
  <si>
    <t>Is the scores of Core Qardan Hasana Committee between 81-100% ?</t>
  </si>
  <si>
    <t>Can Check HQHB Correspondence file and interview committee members</t>
  </si>
  <si>
    <t>Followup Module</t>
  </si>
  <si>
    <t>High</t>
  </si>
  <si>
    <t>Attendance Register</t>
  </si>
  <si>
    <t>Medium</t>
  </si>
  <si>
    <t>Individual Applicant File</t>
  </si>
  <si>
    <t>-</t>
  </si>
  <si>
    <t>HQHB Correspondance File
Followup Module</t>
  </si>
  <si>
    <t>Check the Seminar report for feedback forms received by committee members post seminar</t>
  </si>
  <si>
    <t>Check Seminar report for participant list &amp; seminar photographs
Interview Mumineen</t>
  </si>
  <si>
    <t>Check photographs of the events from annual progress report or seminar report .</t>
  </si>
  <si>
    <t xml:space="preserve">Individual File For Each Contributor In Husain Scheme. </t>
  </si>
  <si>
    <t>Individual File For Each Contributor In Husain Scheme.</t>
  </si>
  <si>
    <t>Check the Return Request Form date and the date on which cheques are issued.</t>
  </si>
  <si>
    <t>Check the date of repayments for premature withdrawals. Calculate the percentage of cases where repayment for premature withdrawal were made within 24 hrs.</t>
  </si>
  <si>
    <t>Followup Module
Report File</t>
  </si>
  <si>
    <t>General correspondance File</t>
  </si>
  <si>
    <t>Bank File
General correspondance File</t>
  </si>
  <si>
    <t xml:space="preserve">Check Husain Scheme Record Cover or Husain Scheme Record Slip </t>
  </si>
  <si>
    <t>Check presence of copies of bank deposit slip &amp; receipt</t>
  </si>
  <si>
    <t xml:space="preserve">Check presence of signed return voucher </t>
  </si>
  <si>
    <t>Panchnama File</t>
  </si>
  <si>
    <t>Panchnama File
Bank File</t>
  </si>
  <si>
    <t>Receipt File under Taher Scheme</t>
  </si>
  <si>
    <t>Yes / No</t>
  </si>
  <si>
    <t>Check for presence of Application form along with Moharamaat Clearance form</t>
  </si>
  <si>
    <t xml:space="preserve">Individual file for each Qardan Hasana Applicant </t>
  </si>
  <si>
    <t>Followup Module
Reports File</t>
  </si>
  <si>
    <t>Individual file for each Qardan Hasana Applicant 
General Correspondance File
Reports File</t>
  </si>
  <si>
    <t xml:space="preserve">Individual file for each Qardan Hasana Applicant 
</t>
  </si>
  <si>
    <t>Individual file for each Qardan Hasana Applicant 
Rehen Register</t>
  </si>
  <si>
    <t>Check copy of Gold Valuation Receipt / Indemnity bond / Authority letter signed by Aamil Saheb</t>
  </si>
  <si>
    <t>Check if repayment schedules are prepared &amp; then verify that the PDC amounts are same as stated in the repayment schedule</t>
  </si>
  <si>
    <t>Repayment Schedule with PDC for full amount should be taken from mumineen</t>
  </si>
  <si>
    <t>Is a repayment schedule prepared &amp; PDC collected as per the schedule</t>
  </si>
  <si>
    <t>Cheque the PDC for applicant repayment on a sample basis to verify if the PDC Management system is followed as per the standard</t>
  </si>
  <si>
    <t>Individual file for each Qardan Hasana Applicant 
Minutes File</t>
  </si>
  <si>
    <t>Signed checklist as per Annex-18 is present &amp; mentioned documents are complete?</t>
  </si>
  <si>
    <t xml:space="preserve">Check notices of meeting </t>
  </si>
  <si>
    <t>Is notice of the Meeting, along with an Agenda, circulated well in advance?</t>
  </si>
  <si>
    <t xml:space="preserve">Bank File
</t>
  </si>
  <si>
    <t>Bank File</t>
  </si>
  <si>
    <t>Reports File</t>
  </si>
  <si>
    <t>HQHB gives annual targets to each Mauze for collection</t>
  </si>
  <si>
    <t>Evaluation Checklist</t>
  </si>
  <si>
    <t>Whether the Muminaat committee was formed and were able to achieve their goals as mentioned in the standard?</t>
  </si>
  <si>
    <t>Check the Misaal Mubaraq sent to Aamil Saheb and QH software.
Interview the committee members to know their progress.</t>
  </si>
  <si>
    <t>Were PDC's present for all Guarantors?</t>
  </si>
  <si>
    <t>Is Panch Nama in accordance with the format as stated in the Manual?</t>
  </si>
  <si>
    <t>Is Taher Scheme Contribution Letter in accordance with the format as stated in the Manual?</t>
  </si>
  <si>
    <t>Is Receipt for Taher Scheme in accordance with the format as stated in the Manual?</t>
  </si>
  <si>
    <t>Is Husain Scheme Account Opening Form in accordance with the format as stated in the Manual?</t>
  </si>
  <si>
    <t xml:space="preserve">Is Husain Scheme Record Cover in accordance with the format as stated in the Manual?    </t>
  </si>
  <si>
    <t xml:space="preserve">Is Husain Scheme Record Slip in accordance with the format as stated in the Manual?    </t>
  </si>
  <si>
    <t xml:space="preserve">Is Receipt for Husain Scheme in accordance with the format as stated in the Manual?    </t>
  </si>
  <si>
    <t xml:space="preserve">Is Repayment Request for Husain Scheme in accordance with the format as stated in the Manual?   </t>
  </si>
  <si>
    <t xml:space="preserve">Is Repayment Voucher / Register for Husain Scheme in accordance with the format as stated in the Manual? </t>
  </si>
  <si>
    <t xml:space="preserve">Is Information Brochure (sample) in accordance with the format as stated in the Manual?     </t>
  </si>
  <si>
    <t xml:space="preserve">Is Application Form in accordance with the format as stated in the Manual?      </t>
  </si>
  <si>
    <t xml:space="preserve">Is Moharramaat Clearance Form in accordance with the format as stated in the Manual?     </t>
  </si>
  <si>
    <t>Is Checklist of Documents to be submitted with Application Form in accordance with the format as stated in the Manual?</t>
  </si>
  <si>
    <t xml:space="preserve">Is Qualities of a Guarantor sheet in accordance with the format as stated in the Manual?    </t>
  </si>
  <si>
    <t xml:space="preserve">Is Evaluation Form in accordance with the format as stated in the Manual?      </t>
  </si>
  <si>
    <t xml:space="preserve">Is Checklist of Documents required after Approval in accordance with the format as stated in the Manual?  </t>
  </si>
  <si>
    <t>Is Pledge Agreement in accordance with the format as stated in the Manual?</t>
  </si>
  <si>
    <t>Is Guarantor Bond in accordance with the format as stated in the Manual?</t>
  </si>
  <si>
    <t>Is Rehen Gold Valuation Certificate in accordance with the format as stated in the Manual?</t>
  </si>
  <si>
    <t>Is Rehen Receipt in accordance with the format as stated in the Manual?</t>
  </si>
  <si>
    <t>Is Rehen Register in accordance with the format as stated in the Manual?</t>
  </si>
  <si>
    <t>Is Resolution by Circular in accordance with the format as stated in the Manual?</t>
  </si>
  <si>
    <t>Is Checklist of Documents Required after Approval in accordance with the format as stated in the Manual?</t>
  </si>
  <si>
    <t>Is Payment Voucher &amp; Promissory Note in accordance with the format as stated in the Manual?</t>
  </si>
  <si>
    <t>Is Defaulter Notice 1st  in accordance with the format as stated in the Manual?</t>
  </si>
  <si>
    <t>Is Defaulter Notice 2nd in accordance with the format as stated in the Manual?</t>
  </si>
  <si>
    <t>Is Defaulter Notice Final in accordance with the format as stated in the Manual?</t>
  </si>
  <si>
    <t>Is Minutes of the Meeting in accordance with the format as stated in the Manual?</t>
  </si>
  <si>
    <t>Is Cash Book  in accordance with the format as stated in the Manual?</t>
  </si>
  <si>
    <t>Is General Ledger in accordance with the format as stated in the Manual?</t>
  </si>
  <si>
    <t>Is Trial Balance in accordance with the format as stated in the Manual?</t>
  </si>
  <si>
    <r>
      <t>2.10</t>
    </r>
    <r>
      <rPr>
        <sz val="12"/>
        <color theme="0"/>
        <rFont val="Calibri Light"/>
        <family val="2"/>
      </rPr>
      <t>.</t>
    </r>
  </si>
  <si>
    <r>
      <t>3.10</t>
    </r>
    <r>
      <rPr>
        <sz val="12"/>
        <color theme="0"/>
        <rFont val="Calibri Light"/>
        <family val="2"/>
      </rPr>
      <t>.</t>
    </r>
  </si>
  <si>
    <t>Low</t>
  </si>
  <si>
    <t>Weightage Adj.</t>
  </si>
  <si>
    <t>Specific portfolio / responsibilities should be assigned to each member in the committee as per his skill set, capabilities &amp; experience.</t>
  </si>
  <si>
    <t>ERROR</t>
  </si>
  <si>
    <t>Score Summary</t>
  </si>
  <si>
    <t>Name of Mauze</t>
  </si>
  <si>
    <t>Name of Coordinator</t>
  </si>
  <si>
    <t>Grading Period</t>
  </si>
  <si>
    <t>Date of Grading</t>
  </si>
  <si>
    <t>Mauze Grading Achieved - Current</t>
  </si>
  <si>
    <t>Mauze Grading Achieved - Previous</t>
  </si>
  <si>
    <t>Grading Point No.</t>
  </si>
  <si>
    <t>Enaayat</t>
  </si>
  <si>
    <t>Enaayat Targets</t>
  </si>
  <si>
    <t>Targets given when the Enaayat is bestowed upon the Mauze should be achieved within the specified period of time as per the directions of higher authorities.</t>
  </si>
  <si>
    <t>Are the Enaayat targets achieved within the specified timeframe?</t>
  </si>
  <si>
    <t>Enaayat File
Reports File</t>
  </si>
  <si>
    <t>Check the targets given to Mauze from the Enaayat File and then evaluate if they are achieved by comparing the data from the Reports File.</t>
  </si>
  <si>
    <t xml:space="preserve">Check the Misaal Mubaraq sent to Aamil Saheb and Follow up module. </t>
  </si>
  <si>
    <t>Appropriate number of banners must be placed 
 - near the entrance gate of masjid/markaz, 
 - in jamaat khana hall, 
 - display boards, 
 - outside and inside of qardan hasana office 
in good condition.</t>
  </si>
  <si>
    <t>Does Aamil Saheb conduct bayaan for mumineen once in three months?</t>
  </si>
  <si>
    <t>Does Aamil Saheb conduct bayaan for mumineen once in six months?</t>
  </si>
  <si>
    <t>Does Aamil Saheb conduct bayaan for mumineen once in a year?</t>
  </si>
  <si>
    <t>Aamil Saheb does not conduct bayaan for mumineen ?</t>
  </si>
  <si>
    <t>Annual progress reports must be shared with mumineen to endorse transparency and accountability and to  maximize collection for the Schemes.</t>
  </si>
  <si>
    <t>Are annual progress reports shared with the mumineen?</t>
  </si>
  <si>
    <t>List of collectors</t>
  </si>
  <si>
    <t>List of mumineen</t>
  </si>
  <si>
    <t>Stategic Planning Document or Minutes</t>
  </si>
  <si>
    <t>Fund Report
Follow Up Module</t>
  </si>
  <si>
    <t>Is the median less than 10 working days</t>
  </si>
  <si>
    <t>Is the median between 21 - 30 working days</t>
  </si>
  <si>
    <t>Is the median between 11 - 20 working days</t>
  </si>
  <si>
    <t>Is the median between 31 - 40 working days</t>
  </si>
  <si>
    <t>Is the median more than 40 working days</t>
  </si>
  <si>
    <t>Were 2 guarantors present in all the Individual Files?</t>
  </si>
  <si>
    <t>Check the Individual Files on a sample basis for details about Guarantors in
- Application form (Annex - 9B)
- Evaluation form (Annex 10)
- Guarantee Bond (Annex 13)</t>
  </si>
  <si>
    <t>Were Guarantee Bond present in all the Individual Files?</t>
  </si>
  <si>
    <t xml:space="preserve">Check the Individual Files on a sample basis for presence of  Guarantee Bond </t>
  </si>
  <si>
    <t>All transactions for Qardan Hasana Scheme should be only through banking channels i.e. by Cheque.</t>
  </si>
  <si>
    <t>Whether all transactions for the Qardan Hasana Scheme are carried out only through banking channels i.e. by Cheque?</t>
  </si>
  <si>
    <t>Sufficient number of collectors in gents &amp; ladies are appointed by the committee for Mohammedi Scheme ?</t>
  </si>
  <si>
    <t>Sufficient number of collectors in gents &amp; ladies are appointed by the committee for Taher Scheme?</t>
  </si>
  <si>
    <t>Sufficient number of collectors in gents &amp; ladies are appointed by the committee for Husain Scheme?</t>
  </si>
  <si>
    <t>Submission</t>
  </si>
  <si>
    <t>To provide sufficient engagement with the applicant, and to ensure that relevant and accurate information can be accessed in deciding a case, the evaluation process shall rely on a three part Assessment Methodology ( Screening, Assessment &amp; Interview) and five Assessment Dimensions ( Values, Credibility, Purpose &amp; Amount, Ability to repay and Security) as given in Evaluation form (Annex 10) of the Mauze Administrative Manual.</t>
  </si>
  <si>
    <t>PDC from each Guarantor</t>
  </si>
  <si>
    <t>Check the safe vault for presence of PDC against each guarantee. Calculate the percentage of cases where Guarantors PDC were taken.</t>
  </si>
  <si>
    <t xml:space="preserve">Date of Application </t>
  </si>
  <si>
    <t>ITS No. Of Applicant</t>
  </si>
  <si>
    <t>Name of Applicant</t>
  </si>
  <si>
    <t>Status - QH Outstanding / Fully repaid</t>
  </si>
  <si>
    <t>Rehen Amount</t>
  </si>
  <si>
    <t>Category (Business, Medical, Education etc.)</t>
  </si>
  <si>
    <t>Gender (Male/Female)</t>
  </si>
  <si>
    <t xml:space="preserve">Amount of QH Outstanding </t>
  </si>
  <si>
    <t>Amount Outstanding as on date</t>
  </si>
  <si>
    <t>New application during the evalution period</t>
  </si>
  <si>
    <t>List of Defaultors as on date</t>
  </si>
  <si>
    <t>QH Amount granted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</si>
</sst>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27" x14ac:knownFonts="1">
    <font>
      <sz val="11"/>
      <color theme="1"/>
      <name val="Calibri"/>
      <family val="2"/>
      <scheme val="minor"/>
    </font>
    <font>
      <sz val="11"/>
      <color theme="1"/>
      <name val="Calibri"/>
      <family val="2"/>
      <scheme val="minor"/>
    </font>
    <font>
      <b/>
      <sz val="12"/>
      <color theme="1"/>
      <name val="Calibri Light"/>
      <family val="2"/>
    </font>
    <font>
      <b/>
      <sz val="12"/>
      <color theme="0"/>
      <name val="Calibri Light"/>
      <family val="2"/>
    </font>
    <font>
      <sz val="12"/>
      <name val="Calibri Light"/>
      <family val="2"/>
    </font>
    <font>
      <b/>
      <sz val="11"/>
      <color theme="0"/>
      <name val="Calibri"/>
      <family val="2"/>
      <scheme val="minor"/>
    </font>
    <font>
      <sz val="11"/>
      <color rgb="FFFF0000"/>
      <name val="Calibri"/>
      <family val="2"/>
      <scheme val="minor"/>
    </font>
    <font>
      <b/>
      <sz val="11"/>
      <color theme="1"/>
      <name val="Calibri"/>
      <family val="2"/>
      <scheme val="minor"/>
    </font>
    <font>
      <sz val="10"/>
      <color theme="1"/>
      <name val="Calibri Light"/>
      <family val="2"/>
    </font>
    <font>
      <sz val="10"/>
      <color theme="0"/>
      <name val="Calibri Light"/>
      <family val="2"/>
    </font>
    <font>
      <sz val="11"/>
      <color theme="1"/>
      <name val="Calibri Light"/>
      <family val="2"/>
    </font>
    <font>
      <sz val="11"/>
      <color rgb="FFFF0000"/>
      <name val="Calibri Light"/>
      <family val="2"/>
    </font>
    <font>
      <sz val="10"/>
      <name val="Calibri Light"/>
      <family val="2"/>
    </font>
    <font>
      <sz val="10"/>
      <color rgb="FFFF0000"/>
      <name val="Calibri Light"/>
      <family val="2"/>
    </font>
    <font>
      <vertAlign val="superscript"/>
      <sz val="10"/>
      <name val="Calibri Light"/>
      <family val="2"/>
    </font>
    <font>
      <sz val="9"/>
      <color indexed="81"/>
      <name val="Tahoma"/>
      <family val="2"/>
    </font>
    <font>
      <b/>
      <sz val="18"/>
      <color theme="1"/>
      <name val="Calibri"/>
      <family val="2"/>
      <scheme val="minor"/>
    </font>
    <font>
      <b/>
      <sz val="11"/>
      <name val="Calibri"/>
      <family val="2"/>
      <scheme val="minor"/>
    </font>
    <font>
      <vertAlign val="superscript"/>
      <sz val="11"/>
      <color theme="1"/>
      <name val="Calibri"/>
      <family val="2"/>
      <scheme val="minor"/>
    </font>
    <font>
      <sz val="12"/>
      <color theme="0"/>
      <name val="Calibri Light"/>
      <family val="2"/>
    </font>
    <font>
      <b/>
      <sz val="12"/>
      <name val="Calibri Light"/>
      <family val="2"/>
    </font>
    <font>
      <sz val="12"/>
      <color theme="1"/>
      <name val="Calibri Light"/>
      <family val="2"/>
    </font>
    <font>
      <b/>
      <sz val="16"/>
      <color theme="0"/>
      <name val="Calibri Light"/>
      <family val="2"/>
    </font>
    <font>
      <sz val="16"/>
      <color theme="1"/>
      <name val="Calibri Light"/>
      <family val="2"/>
    </font>
    <font>
      <sz val="16"/>
      <name val="Calibri Light"/>
      <family val="2"/>
    </font>
    <font>
      <i/>
      <sz val="16"/>
      <color theme="1"/>
      <name val="Calibri Light"/>
      <family val="2"/>
    </font>
    <font>
      <b/>
      <sz val="16"/>
      <color rgb="FFFF0000"/>
      <name val="Calibri Light"/>
      <family val="2"/>
    </font>
  </fonts>
  <fills count="11">
    <fill>
      <patternFill patternType="none"/>
    </fill>
    <fill>
      <patternFill patternType="gray125"/>
    </fill>
    <fill>
      <patternFill patternType="solid">
        <fgColor theme="3"/>
        <bgColor indexed="64"/>
      </patternFill>
    </fill>
    <fill>
      <patternFill patternType="solid">
        <fgColor rgb="FFFFFF00"/>
        <bgColor indexed="64"/>
      </patternFill>
    </fill>
    <fill>
      <patternFill patternType="solid">
        <fgColor theme="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bgColor indexed="64"/>
      </patternFill>
    </fill>
    <fill>
      <patternFill patternType="solid">
        <fgColor theme="9" tint="-0.499984740745262"/>
        <bgColor indexed="64"/>
      </patternFill>
    </fill>
    <fill>
      <patternFill patternType="solid">
        <fgColor rgb="FF1F497D"/>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337">
    <xf numFmtId="0" fontId="0" fillId="0" borderId="0" xfId="0"/>
    <xf numFmtId="0" fontId="2" fillId="0" borderId="0" xfId="0" applyFont="1" applyAlignment="1">
      <alignment wrapText="1"/>
    </xf>
    <xf numFmtId="0" fontId="4" fillId="0" borderId="1" xfId="0" applyFont="1" applyFill="1" applyBorder="1" applyAlignment="1">
      <alignment horizontal="justify" vertical="top" wrapText="1"/>
    </xf>
    <xf numFmtId="0" fontId="4" fillId="0" borderId="1" xfId="0" quotePrefix="1" applyFont="1" applyFill="1" applyBorder="1" applyAlignment="1">
      <alignment horizontal="justify"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8" fillId="0" borderId="0" xfId="0" applyFont="1" applyAlignment="1">
      <alignment wrapText="1"/>
    </xf>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0" borderId="0" xfId="0" applyFont="1" applyAlignment="1">
      <alignment vertical="top" wrapText="1"/>
    </xf>
    <xf numFmtId="0" fontId="8" fillId="3" borderId="1" xfId="0" applyFont="1" applyFill="1" applyBorder="1" applyAlignment="1">
      <alignment horizontal="left" wrapText="1"/>
    </xf>
    <xf numFmtId="0" fontId="8" fillId="0" borderId="1" xfId="0" applyFont="1" applyBorder="1" applyAlignment="1">
      <alignment horizontal="left" vertical="top" wrapText="1"/>
    </xf>
    <xf numFmtId="0" fontId="8" fillId="3" borderId="1" xfId="0" applyFont="1" applyFill="1" applyBorder="1" applyAlignment="1">
      <alignment horizontal="left" vertical="top" wrapText="1"/>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0" borderId="1" xfId="0" quotePrefix="1" applyFont="1" applyBorder="1" applyAlignment="1">
      <alignment horizontal="center" vertical="center" wrapText="1"/>
    </xf>
    <xf numFmtId="0" fontId="8" fillId="3" borderId="1" xfId="0" quotePrefix="1" applyFont="1" applyFill="1" applyBorder="1" applyAlignment="1">
      <alignment horizontal="center" vertical="center" wrapText="1"/>
    </xf>
    <xf numFmtId="0" fontId="8" fillId="3" borderId="1" xfId="0" applyFont="1" applyFill="1" applyBorder="1" applyAlignment="1">
      <alignment wrapText="1"/>
    </xf>
    <xf numFmtId="0" fontId="8" fillId="3"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quotePrefix="1" applyFont="1" applyBorder="1" applyAlignment="1">
      <alignment horizontal="center"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10" fillId="0" borderId="1" xfId="0" quotePrefix="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quotePrefix="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3" borderId="1" xfId="0" quotePrefix="1" applyFont="1" applyFill="1" applyBorder="1" applyAlignment="1">
      <alignment horizontal="center" vertical="center" wrapText="1"/>
    </xf>
    <xf numFmtId="0" fontId="8" fillId="0" borderId="1" xfId="0" applyFont="1" applyFill="1" applyBorder="1" applyAlignment="1">
      <alignment wrapText="1"/>
    </xf>
    <xf numFmtId="0" fontId="12" fillId="0" borderId="1" xfId="0" applyFont="1" applyBorder="1" applyAlignment="1">
      <alignment horizontal="center" vertical="center" wrapText="1"/>
    </xf>
    <xf numFmtId="0"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quotePrefix="1" applyFont="1" applyBorder="1" applyAlignment="1">
      <alignment horizontal="center" vertical="center" wrapText="1"/>
    </xf>
    <xf numFmtId="0" fontId="12" fillId="0" borderId="1" xfId="0" applyFont="1" applyFill="1" applyBorder="1" applyAlignment="1">
      <alignment wrapText="1"/>
    </xf>
    <xf numFmtId="0" fontId="12" fillId="3" borderId="1" xfId="0" applyFont="1" applyFill="1" applyBorder="1" applyAlignment="1">
      <alignment horizontal="center" vertical="center" wrapText="1"/>
    </xf>
    <xf numFmtId="0" fontId="12" fillId="3" borderId="1" xfId="0" quotePrefix="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NumberFormat="1" applyFont="1" applyFill="1" applyBorder="1" applyAlignment="1">
      <alignment horizontal="center" vertical="center" wrapText="1"/>
    </xf>
    <xf numFmtId="0" fontId="13" fillId="3" borderId="1" xfId="0" quotePrefix="1" applyFont="1" applyFill="1" applyBorder="1" applyAlignment="1">
      <alignment horizontal="center" vertical="center" wrapText="1"/>
    </xf>
    <xf numFmtId="0" fontId="12" fillId="0" borderId="1" xfId="2"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wrapText="1"/>
    </xf>
    <xf numFmtId="0" fontId="16"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5" fillId="2"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17" fillId="3"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4" borderId="1" xfId="0" applyFont="1" applyFill="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0" fillId="3" borderId="1" xfId="0" applyFont="1" applyFill="1" applyBorder="1" applyAlignment="1">
      <alignment horizontal="center" vertical="center"/>
    </xf>
    <xf numFmtId="0"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0" xfId="0" applyFont="1" applyFill="1" applyAlignment="1">
      <alignment horizontal="center" vertical="center"/>
    </xf>
    <xf numFmtId="0" fontId="0" fillId="0" borderId="1" xfId="0" quotePrefix="1" applyFont="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7" fillId="6" borderId="1"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3" borderId="1" xfId="0" quotePrefix="1" applyFont="1" applyFill="1" applyBorder="1" applyAlignment="1">
      <alignment horizontal="center" vertical="center" wrapText="1"/>
    </xf>
    <xf numFmtId="0" fontId="0" fillId="0" borderId="1" xfId="0" quotePrefix="1" applyBorder="1" applyAlignment="1">
      <alignment horizontal="center" vertical="center" wrapText="1"/>
    </xf>
    <xf numFmtId="0" fontId="0" fillId="0" borderId="0" xfId="0" applyAlignment="1">
      <alignment horizontal="center" vertical="center"/>
    </xf>
    <xf numFmtId="0" fontId="0" fillId="0"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vertical="center"/>
    </xf>
    <xf numFmtId="0" fontId="0" fillId="0" borderId="1" xfId="0" applyBorder="1" applyAlignment="1">
      <alignment horizontal="center" vertical="top" wrapText="1"/>
    </xf>
    <xf numFmtId="0" fontId="0" fillId="0" borderId="1" xfId="2" applyNumberFormat="1" applyFont="1" applyBorder="1" applyAlignment="1">
      <alignment horizontal="center" vertical="center" wrapText="1"/>
    </xf>
    <xf numFmtId="0" fontId="0" fillId="3" borderId="1" xfId="0" applyFill="1" applyBorder="1" applyAlignment="1">
      <alignment horizontal="center" vertical="center"/>
    </xf>
    <xf numFmtId="0" fontId="0" fillId="0" borderId="0" xfId="0" applyNumberFormat="1" applyFont="1" applyAlignment="1">
      <alignment horizontal="center" vertical="center" wrapText="1"/>
    </xf>
    <xf numFmtId="0" fontId="0" fillId="0" borderId="0" xfId="0" applyFont="1" applyFill="1" applyAlignment="1">
      <alignment horizontal="center" vertical="center" wrapText="1"/>
    </xf>
    <xf numFmtId="0" fontId="0" fillId="7" borderId="1" xfId="0" applyFont="1" applyFill="1" applyBorder="1" applyAlignment="1">
      <alignment horizontal="center" vertical="center"/>
    </xf>
    <xf numFmtId="0" fontId="0" fillId="7" borderId="1" xfId="0" applyFont="1" applyFill="1" applyBorder="1" applyAlignment="1">
      <alignment horizontal="center" vertical="center" wrapText="1"/>
    </xf>
    <xf numFmtId="0" fontId="0" fillId="7" borderId="1" xfId="0" applyNumberFormat="1" applyFont="1" applyFill="1" applyBorder="1" applyAlignment="1">
      <alignment horizontal="center" vertical="center" wrapText="1"/>
    </xf>
    <xf numFmtId="0" fontId="0" fillId="7" borderId="0" xfId="0" applyFont="1" applyFill="1" applyAlignment="1">
      <alignment horizontal="center" vertical="center"/>
    </xf>
    <xf numFmtId="0" fontId="0" fillId="7" borderId="1" xfId="0" applyFill="1" applyBorder="1" applyAlignment="1">
      <alignment horizontal="center" vertical="center" wrapText="1"/>
    </xf>
    <xf numFmtId="0" fontId="7" fillId="7" borderId="1" xfId="0" applyFont="1" applyFill="1" applyBorder="1" applyAlignment="1">
      <alignment horizontal="center" vertical="center" wrapText="1"/>
    </xf>
    <xf numFmtId="0" fontId="0" fillId="7" borderId="1" xfId="0" applyNumberFormat="1" applyFill="1" applyBorder="1" applyAlignment="1">
      <alignment horizontal="center" vertical="center" wrapText="1"/>
    </xf>
    <xf numFmtId="0" fontId="0" fillId="7" borderId="1" xfId="0" quotePrefix="1"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7" borderId="1" xfId="0" quotePrefix="1" applyFill="1" applyBorder="1" applyAlignment="1">
      <alignment horizontal="center" vertical="center" wrapText="1"/>
    </xf>
    <xf numFmtId="0" fontId="6"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0" fontId="0" fillId="3" borderId="1" xfId="0" applyNumberFormat="1" applyFill="1" applyBorder="1" applyAlignment="1">
      <alignment horizontal="center" vertical="center" wrapText="1"/>
    </xf>
    <xf numFmtId="0" fontId="0" fillId="3" borderId="1" xfId="0" quotePrefix="1" applyFill="1" applyBorder="1" applyAlignment="1">
      <alignment horizontal="center" vertical="center" wrapText="1"/>
    </xf>
    <xf numFmtId="0" fontId="0" fillId="0" borderId="1" xfId="0" applyBorder="1" applyAlignment="1">
      <alignment horizontal="left" vertical="center"/>
    </xf>
    <xf numFmtId="0" fontId="4" fillId="0" borderId="1" xfId="0" applyNumberFormat="1" applyFont="1" applyFill="1" applyBorder="1" applyAlignment="1">
      <alignment horizontal="left" vertical="top" wrapText="1"/>
    </xf>
    <xf numFmtId="0" fontId="4" fillId="0" borderId="1" xfId="0" quotePrefix="1" applyFont="1" applyFill="1" applyBorder="1" applyAlignment="1">
      <alignment horizontal="center" vertical="top" wrapText="1"/>
    </xf>
    <xf numFmtId="0" fontId="4" fillId="0" borderId="4" xfId="0" applyFont="1" applyFill="1" applyBorder="1" applyAlignment="1">
      <alignment horizontal="left" vertical="top" wrapText="1"/>
    </xf>
    <xf numFmtId="0" fontId="4" fillId="0" borderId="1" xfId="1" applyNumberFormat="1" applyFont="1" applyFill="1" applyBorder="1" applyAlignment="1">
      <alignment horizontal="left" vertical="top" wrapText="1"/>
    </xf>
    <xf numFmtId="0" fontId="4" fillId="0" borderId="1" xfId="0" applyNumberFormat="1" applyFont="1" applyFill="1" applyBorder="1" applyAlignment="1">
      <alignment horizontal="justify" vertical="top" wrapText="1"/>
    </xf>
    <xf numFmtId="0" fontId="4" fillId="0" borderId="2" xfId="0" applyFont="1" applyFill="1" applyBorder="1" applyAlignment="1">
      <alignment horizontal="justify" vertical="top" wrapText="1"/>
    </xf>
    <xf numFmtId="0" fontId="4" fillId="0" borderId="2" xfId="0"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2" xfId="0" quotePrefix="1" applyFont="1" applyFill="1" applyBorder="1" applyAlignment="1">
      <alignment horizontal="center" vertical="top" wrapText="1"/>
    </xf>
    <xf numFmtId="0" fontId="4" fillId="0" borderId="2" xfId="0" quotePrefix="1" applyFont="1" applyFill="1" applyBorder="1" applyAlignment="1">
      <alignment horizontal="justify" vertical="top" wrapText="1"/>
    </xf>
    <xf numFmtId="0" fontId="4" fillId="0" borderId="4" xfId="0" applyFont="1" applyFill="1" applyBorder="1" applyAlignment="1">
      <alignment horizontal="justify" vertical="top" wrapText="1"/>
    </xf>
    <xf numFmtId="0" fontId="4" fillId="0" borderId="4" xfId="0" applyNumberFormat="1"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4" xfId="0" quotePrefix="1" applyFont="1" applyFill="1" applyBorder="1" applyAlignment="1">
      <alignment horizontal="center" vertical="top" wrapText="1"/>
    </xf>
    <xf numFmtId="0" fontId="4" fillId="0" borderId="4" xfId="0" quotePrefix="1"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3" xfId="0"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3" xfId="0" quotePrefix="1" applyFont="1" applyFill="1" applyBorder="1" applyAlignment="1">
      <alignment horizontal="center" vertical="top" wrapText="1"/>
    </xf>
    <xf numFmtId="0" fontId="4" fillId="0" borderId="3" xfId="0" quotePrefix="1" applyFont="1" applyFill="1" applyBorder="1" applyAlignment="1">
      <alignment horizontal="justify" vertical="top" wrapText="1"/>
    </xf>
    <xf numFmtId="0" fontId="4" fillId="0" borderId="1" xfId="2" applyNumberFormat="1" applyFont="1" applyBorder="1" applyAlignment="1">
      <alignment horizontal="center" vertical="top" wrapText="1"/>
    </xf>
    <xf numFmtId="0" fontId="4" fillId="0" borderId="1" xfId="0" applyFont="1" applyBorder="1" applyAlignment="1">
      <alignment horizontal="left" vertical="top" wrapText="1"/>
    </xf>
    <xf numFmtId="0" fontId="4" fillId="0" borderId="1" xfId="0" applyNumberFormat="1" applyFont="1" applyBorder="1" applyAlignment="1">
      <alignment horizontal="left" vertical="top" wrapText="1"/>
    </xf>
    <xf numFmtId="0" fontId="4" fillId="0" borderId="1" xfId="0" applyFont="1" applyBorder="1" applyAlignment="1">
      <alignment horizontal="justify" vertical="top" wrapText="1"/>
    </xf>
    <xf numFmtId="0" fontId="4" fillId="0" borderId="1" xfId="0" applyFont="1" applyBorder="1" applyAlignment="1">
      <alignment horizontal="center" vertical="top" wrapText="1"/>
    </xf>
    <xf numFmtId="0" fontId="4" fillId="0" borderId="0" xfId="0" applyFont="1" applyAlignment="1">
      <alignment horizontal="justify" vertical="top" wrapText="1"/>
    </xf>
    <xf numFmtId="0" fontId="4" fillId="0" borderId="2" xfId="2" applyNumberFormat="1" applyFont="1" applyBorder="1" applyAlignment="1">
      <alignment horizontal="center" vertical="top" wrapText="1"/>
    </xf>
    <xf numFmtId="0" fontId="4" fillId="0" borderId="2" xfId="0" applyNumberFormat="1" applyFont="1" applyBorder="1" applyAlignment="1">
      <alignment horizontal="left" vertical="top" wrapText="1"/>
    </xf>
    <xf numFmtId="0" fontId="4" fillId="0" borderId="2" xfId="0" applyFont="1" applyBorder="1" applyAlignment="1">
      <alignment horizontal="justify" vertical="top" wrapText="1"/>
    </xf>
    <xf numFmtId="0" fontId="4" fillId="0" borderId="2" xfId="0" applyFont="1" applyBorder="1" applyAlignment="1">
      <alignment horizontal="center" vertical="top" wrapText="1"/>
    </xf>
    <xf numFmtId="0" fontId="4" fillId="0" borderId="4" xfId="2" applyNumberFormat="1" applyFont="1" applyBorder="1" applyAlignment="1">
      <alignment horizontal="center" vertical="top" wrapText="1"/>
    </xf>
    <xf numFmtId="0" fontId="4" fillId="0" borderId="4" xfId="0" applyNumberFormat="1" applyFont="1" applyBorder="1" applyAlignment="1">
      <alignment horizontal="left" vertical="top" wrapText="1"/>
    </xf>
    <xf numFmtId="0" fontId="4" fillId="0" borderId="4" xfId="0" applyFont="1" applyBorder="1" applyAlignment="1">
      <alignment horizontal="justify" vertical="top" wrapText="1"/>
    </xf>
    <xf numFmtId="0" fontId="4" fillId="0" borderId="4" xfId="0" applyFont="1" applyBorder="1" applyAlignment="1">
      <alignment horizontal="center" vertical="top" wrapText="1"/>
    </xf>
    <xf numFmtId="0" fontId="4" fillId="0" borderId="3" xfId="2" applyNumberFormat="1" applyFont="1" applyBorder="1" applyAlignment="1">
      <alignment horizontal="center" vertical="top" wrapText="1"/>
    </xf>
    <xf numFmtId="0" fontId="4" fillId="0" borderId="3" xfId="0" applyNumberFormat="1" applyFont="1" applyBorder="1" applyAlignment="1">
      <alignment horizontal="left" vertical="top" wrapText="1"/>
    </xf>
    <xf numFmtId="0" fontId="4" fillId="0" borderId="3" xfId="0" applyFont="1" applyBorder="1" applyAlignment="1">
      <alignment horizontal="justify" vertical="top" wrapText="1"/>
    </xf>
    <xf numFmtId="0" fontId="4" fillId="0" borderId="0" xfId="0" applyFont="1" applyBorder="1" applyAlignment="1">
      <alignment horizontal="justify" vertical="top" wrapText="1"/>
    </xf>
    <xf numFmtId="0" fontId="4" fillId="0" borderId="2" xfId="0" applyFont="1" applyBorder="1" applyAlignment="1">
      <alignment horizontal="left" vertical="top" wrapText="1"/>
    </xf>
    <xf numFmtId="9" fontId="4" fillId="0" borderId="2" xfId="0" applyNumberFormat="1" applyFont="1" applyFill="1" applyBorder="1" applyAlignment="1">
      <alignment horizontal="justify" vertical="top" wrapText="1"/>
    </xf>
    <xf numFmtId="0" fontId="4" fillId="0" borderId="4" xfId="0" applyFont="1" applyBorder="1" applyAlignment="1">
      <alignment horizontal="left" vertical="top" wrapText="1"/>
    </xf>
    <xf numFmtId="9" fontId="4" fillId="0" borderId="4" xfId="0" applyNumberFormat="1" applyFont="1" applyBorder="1" applyAlignment="1">
      <alignment horizontal="justify" vertical="top" wrapText="1"/>
    </xf>
    <xf numFmtId="0" fontId="4" fillId="0" borderId="3" xfId="0" applyFont="1" applyBorder="1" applyAlignment="1">
      <alignment horizontal="left" vertical="top" wrapText="1"/>
    </xf>
    <xf numFmtId="9" fontId="4" fillId="0" borderId="3" xfId="0" applyNumberFormat="1" applyFont="1" applyBorder="1" applyAlignment="1">
      <alignment horizontal="justify" vertical="top" wrapText="1"/>
    </xf>
    <xf numFmtId="0" fontId="4" fillId="0" borderId="1" xfId="2" applyNumberFormat="1" applyFont="1" applyFill="1" applyBorder="1" applyAlignment="1">
      <alignment horizontal="center" vertical="top" wrapText="1"/>
    </xf>
    <xf numFmtId="0" fontId="4" fillId="0" borderId="0" xfId="0" applyFont="1" applyFill="1" applyAlignment="1">
      <alignment horizontal="justify" vertical="top" wrapText="1"/>
    </xf>
    <xf numFmtId="0" fontId="4" fillId="0" borderId="3" xfId="0" applyFont="1" applyBorder="1" applyAlignment="1">
      <alignment horizontal="justify" vertical="top"/>
    </xf>
    <xf numFmtId="0" fontId="4" fillId="0" borderId="2" xfId="2" applyNumberFormat="1" applyFont="1" applyFill="1" applyBorder="1" applyAlignment="1">
      <alignment horizontal="center" vertical="top" wrapText="1"/>
    </xf>
    <xf numFmtId="0" fontId="4" fillId="0" borderId="0" xfId="0" applyFont="1" applyFill="1" applyBorder="1" applyAlignment="1">
      <alignment horizontal="justify" vertical="top" wrapText="1"/>
    </xf>
    <xf numFmtId="0" fontId="4" fillId="0" borderId="4" xfId="2" applyNumberFormat="1" applyFont="1" applyFill="1" applyBorder="1" applyAlignment="1">
      <alignment horizontal="center" vertical="top" wrapText="1"/>
    </xf>
    <xf numFmtId="0" fontId="4" fillId="0" borderId="3" xfId="2" applyNumberFormat="1" applyFont="1" applyFill="1" applyBorder="1" applyAlignment="1">
      <alignment horizontal="center" vertical="top" wrapText="1"/>
    </xf>
    <xf numFmtId="0" fontId="4" fillId="0" borderId="5" xfId="0" applyFont="1" applyFill="1" applyBorder="1" applyAlignment="1">
      <alignment horizontal="justify" vertical="top" wrapText="1"/>
    </xf>
    <xf numFmtId="0" fontId="4" fillId="0" borderId="6" xfId="0" applyFont="1" applyFill="1" applyBorder="1" applyAlignment="1">
      <alignment horizontal="justify" vertical="top" wrapText="1"/>
    </xf>
    <xf numFmtId="0" fontId="4" fillId="0" borderId="7" xfId="0" applyFont="1" applyFill="1" applyBorder="1" applyAlignment="1">
      <alignment horizontal="justify" vertical="top" wrapText="1"/>
    </xf>
    <xf numFmtId="0" fontId="21" fillId="0" borderId="0" xfId="0" applyFont="1"/>
    <xf numFmtId="0" fontId="4" fillId="0" borderId="0" xfId="0" applyFont="1"/>
    <xf numFmtId="0" fontId="4" fillId="0" borderId="0" xfId="0" applyFont="1" applyFill="1"/>
    <xf numFmtId="0" fontId="4" fillId="0" borderId="0" xfId="0" applyFont="1" applyBorder="1"/>
    <xf numFmtId="0" fontId="4" fillId="0" borderId="0" xfId="0" applyFont="1" applyFill="1" applyBorder="1"/>
    <xf numFmtId="0" fontId="4" fillId="0" borderId="2" xfId="0" applyFont="1" applyFill="1" applyBorder="1" applyAlignment="1"/>
    <xf numFmtId="0" fontId="4" fillId="0" borderId="4" xfId="0" applyFont="1" applyFill="1" applyBorder="1" applyAlignment="1"/>
    <xf numFmtId="0" fontId="4" fillId="0" borderId="4" xfId="0" applyFont="1" applyFill="1" applyBorder="1" applyAlignment="1">
      <alignment vertical="top" wrapText="1"/>
    </xf>
    <xf numFmtId="0" fontId="4" fillId="0" borderId="3" xfId="0" applyFont="1" applyFill="1" applyBorder="1" applyAlignment="1">
      <alignment vertical="top" wrapText="1"/>
    </xf>
    <xf numFmtId="0" fontId="21" fillId="0" borderId="0" xfId="2" applyNumberFormat="1" applyFont="1" applyAlignment="1">
      <alignment horizontal="center"/>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center" vertical="top" wrapText="1"/>
    </xf>
    <xf numFmtId="0" fontId="3" fillId="9" borderId="12" xfId="0" applyFont="1" applyFill="1" applyBorder="1" applyAlignment="1">
      <alignment horizontal="center" vertical="center" wrapText="1"/>
    </xf>
    <xf numFmtId="0" fontId="4" fillId="0" borderId="9" xfId="0" applyFont="1" applyBorder="1" applyAlignment="1">
      <alignment horizontal="left" vertical="top" wrapText="1"/>
    </xf>
    <xf numFmtId="0" fontId="4" fillId="0" borderId="11" xfId="0" applyFont="1" applyFill="1" applyBorder="1" applyAlignment="1">
      <alignment horizontal="justify" vertical="top" wrapText="1"/>
    </xf>
    <xf numFmtId="9" fontId="4" fillId="0" borderId="3" xfId="0" applyNumberFormat="1" applyFont="1" applyBorder="1" applyAlignment="1">
      <alignment horizontal="center" vertical="top" wrapText="1"/>
    </xf>
    <xf numFmtId="9" fontId="4" fillId="0" borderId="2" xfId="0" applyNumberFormat="1" applyFont="1" applyBorder="1" applyAlignment="1">
      <alignment horizontal="center" vertical="top" wrapText="1"/>
    </xf>
    <xf numFmtId="9" fontId="4" fillId="0" borderId="4" xfId="0" applyNumberFormat="1" applyFont="1" applyBorder="1" applyAlignment="1">
      <alignment horizontal="center" vertical="top" wrapText="1"/>
    </xf>
    <xf numFmtId="9" fontId="4" fillId="0" borderId="1" xfId="0" applyNumberFormat="1" applyFont="1" applyBorder="1" applyAlignment="1">
      <alignment horizontal="center" vertical="top" wrapText="1"/>
    </xf>
    <xf numFmtId="9" fontId="4" fillId="0" borderId="2" xfId="0" applyNumberFormat="1" applyFont="1" applyFill="1" applyBorder="1" applyAlignment="1">
      <alignment horizontal="center" vertical="top" wrapText="1"/>
    </xf>
    <xf numFmtId="9" fontId="4" fillId="0" borderId="4" xfId="0" applyNumberFormat="1" applyFont="1" applyFill="1" applyBorder="1" applyAlignment="1">
      <alignment horizontal="center" vertical="top" wrapText="1"/>
    </xf>
    <xf numFmtId="0" fontId="3" fillId="9" borderId="16" xfId="0" applyFont="1" applyFill="1" applyBorder="1" applyAlignment="1">
      <alignment horizontal="center" vertical="center" wrapText="1"/>
    </xf>
    <xf numFmtId="9" fontId="4" fillId="0" borderId="8" xfId="0" applyNumberFormat="1" applyFont="1" applyBorder="1" applyAlignment="1">
      <alignment horizontal="center"/>
    </xf>
    <xf numFmtId="9" fontId="4" fillId="0" borderId="9" xfId="0" applyNumberFormat="1" applyFont="1" applyBorder="1" applyAlignment="1">
      <alignment horizontal="center"/>
    </xf>
    <xf numFmtId="9" fontId="4" fillId="0" borderId="10" xfId="0" applyNumberFormat="1" applyFont="1" applyBorder="1" applyAlignment="1">
      <alignment horizontal="center"/>
    </xf>
    <xf numFmtId="2" fontId="4" fillId="0" borderId="3" xfId="2" applyNumberFormat="1" applyFont="1" applyBorder="1" applyAlignment="1">
      <alignment horizontal="center" vertical="top" wrapText="1"/>
    </xf>
    <xf numFmtId="2" fontId="4" fillId="0" borderId="2" xfId="2" applyNumberFormat="1" applyFont="1" applyBorder="1" applyAlignment="1">
      <alignment horizontal="center" vertical="top" wrapText="1"/>
    </xf>
    <xf numFmtId="2" fontId="4" fillId="0" borderId="4" xfId="2" applyNumberFormat="1" applyFont="1" applyBorder="1" applyAlignment="1">
      <alignment horizontal="center" vertical="top" wrapText="1"/>
    </xf>
    <xf numFmtId="2" fontId="4" fillId="0" borderId="1" xfId="2" applyNumberFormat="1" applyFont="1" applyBorder="1" applyAlignment="1">
      <alignment horizontal="center" vertical="top" wrapText="1"/>
    </xf>
    <xf numFmtId="2" fontId="4" fillId="0" borderId="2" xfId="2" applyNumberFormat="1" applyFont="1" applyFill="1" applyBorder="1" applyAlignment="1">
      <alignment horizontal="center" vertical="top" wrapText="1"/>
    </xf>
    <xf numFmtId="2" fontId="4" fillId="0" borderId="4" xfId="2" applyNumberFormat="1" applyFont="1" applyFill="1" applyBorder="1" applyAlignment="1">
      <alignment horizontal="center" vertical="top" wrapText="1"/>
    </xf>
    <xf numFmtId="9" fontId="3" fillId="9" borderId="12" xfId="0" applyNumberFormat="1" applyFont="1" applyFill="1" applyBorder="1" applyAlignment="1">
      <alignment horizontal="center" vertical="top" wrapText="1"/>
    </xf>
    <xf numFmtId="0" fontId="3" fillId="9" borderId="12" xfId="0" applyFont="1" applyFill="1" applyBorder="1" applyAlignment="1">
      <alignment horizontal="center" vertical="top" wrapText="1"/>
    </xf>
    <xf numFmtId="2" fontId="3" fillId="9" borderId="12" xfId="2" applyNumberFormat="1" applyFont="1" applyFill="1" applyBorder="1" applyAlignment="1">
      <alignment horizontal="center" vertical="top" wrapText="1"/>
    </xf>
    <xf numFmtId="0" fontId="21" fillId="0" borderId="0" xfId="0" applyFont="1" applyAlignment="1">
      <alignment vertical="top"/>
    </xf>
    <xf numFmtId="9" fontId="21" fillId="0" borderId="0" xfId="0" applyNumberFormat="1" applyFont="1" applyAlignment="1">
      <alignment horizontal="center" vertical="top"/>
    </xf>
    <xf numFmtId="2" fontId="21" fillId="0" borderId="0" xfId="2" applyNumberFormat="1" applyFont="1" applyAlignment="1">
      <alignment horizontal="center" vertical="top"/>
    </xf>
    <xf numFmtId="0" fontId="4" fillId="0" borderId="11" xfId="2" applyNumberFormat="1" applyFont="1" applyBorder="1" applyAlignment="1">
      <alignment horizontal="center" vertical="top" wrapText="1"/>
    </xf>
    <xf numFmtId="0" fontId="4" fillId="0" borderId="11" xfId="0" applyFont="1" applyBorder="1" applyAlignment="1">
      <alignment horizontal="left" vertical="top" wrapText="1"/>
    </xf>
    <xf numFmtId="0" fontId="4" fillId="0" borderId="11" xfId="0" applyNumberFormat="1" applyFont="1" applyBorder="1" applyAlignment="1">
      <alignment horizontal="left" vertical="top" wrapText="1"/>
    </xf>
    <xf numFmtId="0" fontId="4" fillId="0" borderId="11" xfId="0" applyFont="1" applyBorder="1" applyAlignment="1">
      <alignment horizontal="justify" vertical="top" wrapText="1"/>
    </xf>
    <xf numFmtId="0" fontId="4" fillId="0" borderId="11" xfId="0" applyFont="1" applyBorder="1" applyAlignment="1">
      <alignment horizontal="center" vertical="top" wrapText="1"/>
    </xf>
    <xf numFmtId="9" fontId="4" fillId="0" borderId="11" xfId="0" applyNumberFormat="1" applyFont="1" applyBorder="1" applyAlignment="1">
      <alignment horizontal="center" vertical="top" wrapText="1"/>
    </xf>
    <xf numFmtId="2" fontId="4" fillId="0" borderId="11" xfId="2" applyNumberFormat="1" applyFont="1" applyBorder="1" applyAlignment="1">
      <alignment horizontal="center" vertical="top" wrapText="1"/>
    </xf>
    <xf numFmtId="0" fontId="3" fillId="9" borderId="13" xfId="2" applyNumberFormat="1" applyFont="1" applyFill="1" applyBorder="1" applyAlignment="1">
      <alignment horizontal="center" vertical="top" wrapText="1"/>
    </xf>
    <xf numFmtId="0" fontId="3" fillId="9" borderId="14" xfId="0" applyFont="1" applyFill="1" applyBorder="1" applyAlignment="1">
      <alignment horizontal="left" vertical="top" wrapText="1"/>
    </xf>
    <xf numFmtId="0" fontId="3" fillId="9" borderId="14" xfId="0" applyNumberFormat="1" applyFont="1" applyFill="1" applyBorder="1" applyAlignment="1">
      <alignment horizontal="left" vertical="top" wrapText="1"/>
    </xf>
    <xf numFmtId="0" fontId="3" fillId="9" borderId="14" xfId="0" applyFont="1" applyFill="1" applyBorder="1" applyAlignment="1">
      <alignment horizontal="justify" vertical="top" wrapText="1"/>
    </xf>
    <xf numFmtId="0" fontId="3" fillId="9" borderId="14" xfId="0" applyFont="1" applyFill="1" applyBorder="1" applyAlignment="1">
      <alignment horizontal="center" vertical="top" wrapText="1"/>
    </xf>
    <xf numFmtId="9" fontId="3" fillId="9" borderId="14" xfId="0" applyNumberFormat="1" applyFont="1" applyFill="1" applyBorder="1" applyAlignment="1">
      <alignment horizontal="center" vertical="top" wrapText="1"/>
    </xf>
    <xf numFmtId="2" fontId="3" fillId="9" borderId="14" xfId="2" applyNumberFormat="1" applyFont="1" applyFill="1" applyBorder="1" applyAlignment="1">
      <alignment horizontal="center" vertical="top" wrapText="1"/>
    </xf>
    <xf numFmtId="0" fontId="3" fillId="9" borderId="15" xfId="0" applyFont="1" applyFill="1" applyBorder="1" applyAlignment="1">
      <alignment horizontal="justify" vertical="top" wrapText="1"/>
    </xf>
    <xf numFmtId="0" fontId="19" fillId="0" borderId="0" xfId="0" applyFont="1" applyBorder="1" applyAlignment="1">
      <alignment horizontal="justify" vertical="top" wrapText="1"/>
    </xf>
    <xf numFmtId="0" fontId="19" fillId="0" borderId="9" xfId="0" applyFont="1" applyBorder="1" applyAlignment="1">
      <alignment horizontal="left" vertical="top" wrapText="1"/>
    </xf>
    <xf numFmtId="0" fontId="19" fillId="0" borderId="0" xfId="0" applyFont="1" applyBorder="1"/>
    <xf numFmtId="0" fontId="3" fillId="9" borderId="17" xfId="2" applyNumberFormat="1" applyFont="1" applyFill="1" applyBorder="1" applyAlignment="1">
      <alignment horizontal="center" vertical="top" wrapText="1"/>
    </xf>
    <xf numFmtId="0" fontId="3" fillId="9" borderId="18" xfId="0" applyFont="1" applyFill="1" applyBorder="1" applyAlignment="1">
      <alignment horizontal="left" vertical="top"/>
    </xf>
    <xf numFmtId="0" fontId="3" fillId="9" borderId="18" xfId="0" applyNumberFormat="1" applyFont="1" applyFill="1" applyBorder="1" applyAlignment="1">
      <alignment horizontal="left" vertical="top" wrapText="1"/>
    </xf>
    <xf numFmtId="0" fontId="3" fillId="9" borderId="18" xfId="0" applyFont="1" applyFill="1" applyBorder="1" applyAlignment="1">
      <alignment horizontal="left" vertical="top" wrapText="1"/>
    </xf>
    <xf numFmtId="0" fontId="3" fillId="9" borderId="18" xfId="0" applyFont="1" applyFill="1" applyBorder="1" applyAlignment="1">
      <alignment horizontal="justify" vertical="top" wrapText="1"/>
    </xf>
    <xf numFmtId="0" fontId="3" fillId="9" borderId="18" xfId="0" applyFont="1" applyFill="1" applyBorder="1" applyAlignment="1">
      <alignment horizontal="center" vertical="top" wrapText="1"/>
    </xf>
    <xf numFmtId="9" fontId="3" fillId="9" borderId="18" xfId="0" applyNumberFormat="1" applyFont="1" applyFill="1" applyBorder="1" applyAlignment="1">
      <alignment horizontal="center" vertical="top" wrapText="1"/>
    </xf>
    <xf numFmtId="2" fontId="3" fillId="9" borderId="18" xfId="2" applyNumberFormat="1" applyFont="1" applyFill="1" applyBorder="1" applyAlignment="1">
      <alignment horizontal="center" vertical="top" wrapText="1"/>
    </xf>
    <xf numFmtId="9" fontId="3" fillId="9" borderId="18" xfId="2" applyNumberFormat="1" applyFont="1" applyFill="1" applyBorder="1" applyAlignment="1">
      <alignment horizontal="center" vertical="top" wrapText="1"/>
    </xf>
    <xf numFmtId="0" fontId="3" fillId="9" borderId="19" xfId="0" applyFont="1" applyFill="1" applyBorder="1" applyAlignment="1">
      <alignment horizontal="justify" vertical="top" wrapText="1"/>
    </xf>
    <xf numFmtId="0" fontId="3" fillId="9" borderId="0" xfId="0" applyFont="1" applyFill="1" applyBorder="1" applyAlignment="1">
      <alignment horizontal="center" vertical="center" wrapText="1"/>
    </xf>
    <xf numFmtId="0" fontId="3" fillId="0" borderId="0" xfId="0" applyFont="1" applyFill="1" applyBorder="1" applyAlignment="1">
      <alignment horizontal="justify" vertical="top" wrapText="1"/>
    </xf>
    <xf numFmtId="0" fontId="4" fillId="0" borderId="0" xfId="0" applyFont="1" applyBorder="1" applyAlignment="1">
      <alignment horizontal="center" vertical="top" wrapText="1"/>
    </xf>
    <xf numFmtId="0" fontId="19" fillId="0" borderId="20" xfId="0" applyFont="1" applyBorder="1" applyAlignment="1">
      <alignment horizontal="left" vertical="top" wrapText="1"/>
    </xf>
    <xf numFmtId="0" fontId="3" fillId="0" borderId="0" xfId="2" applyNumberFormat="1" applyFont="1" applyFill="1" applyBorder="1" applyAlignment="1">
      <alignment horizontal="center" vertical="top" wrapText="1"/>
    </xf>
    <xf numFmtId="0" fontId="3" fillId="0" borderId="0" xfId="0" applyFont="1" applyFill="1" applyBorder="1" applyAlignment="1">
      <alignment horizontal="left" vertical="top"/>
    </xf>
    <xf numFmtId="0"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9" fontId="3" fillId="0" borderId="0" xfId="0" applyNumberFormat="1" applyFont="1" applyFill="1" applyBorder="1" applyAlignment="1">
      <alignment horizontal="center" vertical="top" wrapText="1"/>
    </xf>
    <xf numFmtId="2" fontId="3" fillId="0" borderId="0" xfId="2" applyNumberFormat="1" applyFont="1" applyFill="1" applyBorder="1" applyAlignment="1">
      <alignment horizontal="center" vertical="top" wrapText="1"/>
    </xf>
    <xf numFmtId="9" fontId="3" fillId="0" borderId="0" xfId="2" applyNumberFormat="1" applyFont="1" applyFill="1" applyBorder="1" applyAlignment="1">
      <alignment horizontal="center" vertical="top" wrapText="1"/>
    </xf>
    <xf numFmtId="0" fontId="19" fillId="0" borderId="0" xfId="0" applyFont="1" applyFill="1" applyBorder="1" applyAlignment="1">
      <alignment horizontal="justify" vertical="top" wrapText="1"/>
    </xf>
    <xf numFmtId="0" fontId="19" fillId="0" borderId="0" xfId="0" applyFont="1" applyFill="1" applyBorder="1" applyAlignment="1">
      <alignment horizontal="left" vertical="top" wrapText="1"/>
    </xf>
    <xf numFmtId="0" fontId="19" fillId="0" borderId="0" xfId="0" applyFont="1" applyFill="1" applyBorder="1"/>
    <xf numFmtId="0" fontId="23" fillId="0" borderId="0" xfId="0" applyFont="1"/>
    <xf numFmtId="0" fontId="25" fillId="10" borderId="5" xfId="0" applyFont="1" applyFill="1" applyBorder="1"/>
    <xf numFmtId="0" fontId="23" fillId="10" borderId="21" xfId="0" applyFont="1" applyFill="1" applyBorder="1"/>
    <xf numFmtId="0" fontId="25" fillId="10" borderId="6" xfId="0" applyFont="1" applyFill="1" applyBorder="1"/>
    <xf numFmtId="0" fontId="23" fillId="10" borderId="22" xfId="0" applyFont="1" applyFill="1" applyBorder="1"/>
    <xf numFmtId="0" fontId="25" fillId="10" borderId="7" xfId="0" applyFont="1" applyFill="1" applyBorder="1"/>
    <xf numFmtId="0" fontId="23" fillId="10" borderId="23" xfId="0" applyFont="1" applyFill="1" applyBorder="1"/>
    <xf numFmtId="0" fontId="24" fillId="10" borderId="6" xfId="0" applyFont="1" applyFill="1" applyBorder="1" applyAlignment="1">
      <alignment horizontal="left" vertical="top"/>
    </xf>
    <xf numFmtId="9" fontId="23" fillId="10" borderId="22" xfId="0" applyNumberFormat="1" applyFont="1" applyFill="1" applyBorder="1"/>
    <xf numFmtId="0" fontId="24" fillId="10" borderId="7" xfId="0" applyFont="1" applyFill="1" applyBorder="1" applyAlignment="1">
      <alignment horizontal="left" vertical="top"/>
    </xf>
    <xf numFmtId="9" fontId="23" fillId="10" borderId="23" xfId="0" applyNumberFormat="1" applyFont="1" applyFill="1" applyBorder="1"/>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3" fillId="9" borderId="25" xfId="2" applyNumberFormat="1" applyFont="1" applyFill="1" applyBorder="1" applyAlignment="1">
      <alignment horizontal="center" vertical="top" wrapText="1"/>
    </xf>
    <xf numFmtId="0" fontId="3" fillId="9" borderId="26" xfId="0" applyFont="1" applyFill="1" applyBorder="1" applyAlignment="1">
      <alignment horizontal="left" vertical="top" wrapText="1"/>
    </xf>
    <xf numFmtId="0" fontId="3" fillId="9" borderId="26" xfId="0" applyNumberFormat="1" applyFont="1" applyFill="1" applyBorder="1" applyAlignment="1">
      <alignment horizontal="left" vertical="top" wrapText="1"/>
    </xf>
    <xf numFmtId="0" fontId="3" fillId="9" borderId="26" xfId="0" applyFont="1" applyFill="1" applyBorder="1" applyAlignment="1">
      <alignment horizontal="justify" vertical="top" wrapText="1"/>
    </xf>
    <xf numFmtId="0" fontId="3" fillId="9" borderId="26" xfId="0" applyFont="1" applyFill="1" applyBorder="1" applyAlignment="1">
      <alignment horizontal="center" vertical="top" wrapText="1"/>
    </xf>
    <xf numFmtId="9" fontId="3" fillId="9" borderId="26" xfId="0" applyNumberFormat="1" applyFont="1" applyFill="1" applyBorder="1" applyAlignment="1">
      <alignment horizontal="center" vertical="top" wrapText="1"/>
    </xf>
    <xf numFmtId="2" fontId="3" fillId="9" borderId="26" xfId="2" applyNumberFormat="1" applyFont="1" applyFill="1" applyBorder="1" applyAlignment="1">
      <alignment horizontal="center" vertical="top" wrapText="1"/>
    </xf>
    <xf numFmtId="0" fontId="3" fillId="9" borderId="27" xfId="0" applyFont="1" applyFill="1" applyBorder="1" applyAlignment="1">
      <alignment horizontal="justify" vertical="top" wrapText="1"/>
    </xf>
    <xf numFmtId="0" fontId="3" fillId="9" borderId="7" xfId="2" applyNumberFormat="1" applyFont="1" applyFill="1" applyBorder="1" applyAlignment="1">
      <alignment horizontal="center" vertical="top" wrapText="1"/>
    </xf>
    <xf numFmtId="0" fontId="3" fillId="9" borderId="11" xfId="0" applyFont="1" applyFill="1" applyBorder="1" applyAlignment="1">
      <alignment horizontal="left" vertical="top"/>
    </xf>
    <xf numFmtId="0" fontId="3" fillId="9" borderId="11" xfId="0" applyNumberFormat="1"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1" xfId="0" applyFont="1" applyFill="1" applyBorder="1" applyAlignment="1">
      <alignment horizontal="justify" vertical="top" wrapText="1"/>
    </xf>
    <xf numFmtId="0" fontId="3" fillId="9" borderId="11" xfId="0" applyFont="1" applyFill="1" applyBorder="1" applyAlignment="1">
      <alignment horizontal="center" vertical="top" wrapText="1"/>
    </xf>
    <xf numFmtId="9" fontId="3" fillId="9" borderId="11" xfId="0" applyNumberFormat="1" applyFont="1" applyFill="1" applyBorder="1" applyAlignment="1">
      <alignment horizontal="center" vertical="top" wrapText="1"/>
    </xf>
    <xf numFmtId="2" fontId="3" fillId="9" borderId="11" xfId="2" applyNumberFormat="1" applyFont="1" applyFill="1" applyBorder="1" applyAlignment="1">
      <alignment horizontal="center" vertical="top" wrapText="1"/>
    </xf>
    <xf numFmtId="9" fontId="3" fillId="9" borderId="11" xfId="2" applyNumberFormat="1" applyFont="1" applyFill="1" applyBorder="1" applyAlignment="1">
      <alignment horizontal="center" vertical="top" wrapText="1"/>
    </xf>
    <xf numFmtId="0" fontId="3" fillId="9" borderId="23" xfId="0" applyFont="1" applyFill="1" applyBorder="1" applyAlignment="1">
      <alignment horizontal="justify" vertical="top"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2" borderId="1" xfId="0" applyNumberFormat="1" applyFont="1" applyFill="1" applyBorder="1" applyAlignment="1">
      <alignment horizontal="center"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10" xfId="0" applyFont="1" applyFill="1"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0" borderId="2" xfId="0" applyBorder="1" applyAlignment="1">
      <alignment horizontal="center" vertical="center" wrapText="1"/>
    </xf>
    <xf numFmtId="0" fontId="0" fillId="0" borderId="3" xfId="0" applyFont="1" applyBorder="1" applyAlignment="1">
      <alignment horizontal="center" vertical="center" wrapText="1"/>
    </xf>
    <xf numFmtId="0" fontId="3" fillId="9" borderId="13"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5" xfId="0" applyFont="1" applyFill="1" applyBorder="1" applyAlignment="1">
      <alignment horizontal="center" vertical="center" wrapText="1"/>
    </xf>
    <xf numFmtId="2" fontId="3" fillId="9" borderId="13" xfId="2" applyNumberFormat="1" applyFont="1" applyFill="1" applyBorder="1" applyAlignment="1">
      <alignment horizontal="center" vertical="top" wrapText="1"/>
    </xf>
    <xf numFmtId="2" fontId="3" fillId="9" borderId="15" xfId="2" applyNumberFormat="1" applyFont="1" applyFill="1" applyBorder="1" applyAlignment="1">
      <alignment horizontal="center" vertical="top" wrapText="1"/>
    </xf>
    <xf numFmtId="0" fontId="22" fillId="9" borderId="8" xfId="0" applyFont="1" applyFill="1" applyBorder="1" applyAlignment="1">
      <alignment horizontal="center"/>
    </xf>
    <xf numFmtId="0" fontId="22" fillId="9" borderId="10" xfId="0" applyFont="1" applyFill="1" applyBorder="1" applyAlignment="1">
      <alignment horizont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3" fillId="9" borderId="12" xfId="0" applyFont="1" applyFill="1" applyBorder="1" applyAlignment="1">
      <alignment horizontal="center" vertical="center" wrapText="1"/>
    </xf>
    <xf numFmtId="0" fontId="3" fillId="9" borderId="12" xfId="0" applyFont="1" applyFill="1" applyBorder="1" applyAlignment="1">
      <alignment horizontal="center" vertical="top" wrapText="1"/>
    </xf>
    <xf numFmtId="0" fontId="3" fillId="9" borderId="12" xfId="2" applyNumberFormat="1" applyFont="1" applyFill="1" applyBorder="1" applyAlignment="1">
      <alignment horizontal="center" vertical="center" wrapText="1"/>
    </xf>
    <xf numFmtId="0" fontId="3" fillId="9" borderId="16" xfId="0" applyNumberFormat="1" applyFont="1" applyFill="1" applyBorder="1" applyAlignment="1">
      <alignment horizontal="center" vertical="center" wrapText="1"/>
    </xf>
    <xf numFmtId="0" fontId="3" fillId="9" borderId="24" xfId="0" applyNumberFormat="1" applyFont="1" applyFill="1" applyBorder="1" applyAlignment="1">
      <alignment horizontal="center" vertical="center" wrapText="1"/>
    </xf>
    <xf numFmtId="0" fontId="3" fillId="9" borderId="12" xfId="0" applyFont="1" applyFill="1" applyBorder="1" applyAlignment="1">
      <alignment horizontal="left" vertical="center" wrapText="1"/>
    </xf>
    <xf numFmtId="0" fontId="22" fillId="9" borderId="5" xfId="0" applyFont="1" applyFill="1" applyBorder="1" applyAlignment="1"/>
    <xf numFmtId="0" fontId="22" fillId="9" borderId="6" xfId="0" applyFont="1" applyFill="1" applyBorder="1" applyAlignment="1"/>
    <xf numFmtId="9" fontId="22" fillId="9" borderId="21" xfId="0" applyNumberFormat="1" applyFont="1" applyFill="1" applyBorder="1" applyAlignment="1"/>
    <xf numFmtId="9" fontId="22" fillId="9" borderId="22" xfId="0" applyNumberFormat="1" applyFont="1" applyFill="1" applyBorder="1" applyAlignment="1"/>
    <xf numFmtId="9" fontId="22" fillId="9" borderId="8" xfId="0" applyNumberFormat="1" applyFont="1" applyFill="1" applyBorder="1" applyAlignment="1"/>
    <xf numFmtId="9" fontId="26" fillId="9" borderId="10" xfId="0" applyNumberFormat="1" applyFont="1" applyFill="1" applyBorder="1" applyAlignment="1"/>
    <xf numFmtId="0" fontId="7" fillId="0" borderId="0" xfId="0" applyFont="1"/>
    <xf numFmtId="0" fontId="0" fillId="0" borderId="0" xfId="0" applyAlignment="1">
      <alignment horizontal="left" indent="1"/>
    </xf>
    <xf numFmtId="0" fontId="19" fillId="0" borderId="4" xfId="0" applyFont="1" applyFill="1" applyBorder="1" applyAlignment="1">
      <alignment horizontal="justify" vertical="top" wrapText="1"/>
    </xf>
    <xf numFmtId="0" fontId="19" fillId="0" borderId="3" xfId="0" applyFont="1" applyFill="1" applyBorder="1" applyAlignment="1">
      <alignment horizontal="justify" vertical="top" wrapText="1"/>
    </xf>
    <xf numFmtId="0" fontId="3" fillId="9" borderId="16" xfId="0" applyFont="1" applyFill="1" applyBorder="1" applyAlignment="1">
      <alignment horizontal="center" vertical="center" wrapText="1"/>
    </xf>
    <xf numFmtId="0" fontId="3" fillId="9" borderId="24" xfId="0" applyFont="1" applyFill="1" applyBorder="1" applyAlignment="1">
      <alignment horizontal="center" vertical="center" wrapText="1"/>
    </xf>
  </cellXfs>
  <cellStyles count="3">
    <cellStyle name="Comma" xfId="2" builtinId="3"/>
    <cellStyle name="Comma 2" xfId="1"/>
    <cellStyle name="Normal" xfId="0" builtinId="0"/>
  </cellStyles>
  <dxfs count="13">
    <dxf>
      <font>
        <b/>
        <i val="0"/>
        <color rgb="FFFF0000"/>
      </font>
      <fill>
        <patternFill>
          <bgColor theme="0"/>
        </patternFill>
      </fill>
    </dxf>
    <dxf>
      <font>
        <b/>
        <i val="0"/>
        <color rgb="FFFF0000"/>
      </font>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theme="4"/>
        </patternFill>
      </fill>
    </dxf>
    <dxf>
      <font>
        <color rgb="FFFF0000"/>
      </font>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3"/>
  <sheetViews>
    <sheetView showGridLines="0" topLeftCell="A58" zoomScale="70" zoomScaleNormal="70" workbookViewId="0">
      <selection activeCell="A63" sqref="A63:XFD64"/>
    </sheetView>
  </sheetViews>
  <sheetFormatPr defaultColWidth="8.85546875" defaultRowHeight="12.75" x14ac:dyDescent="0.2"/>
  <cols>
    <col min="1" max="1" width="5" style="58" customWidth="1"/>
    <col min="2" max="2" width="22.7109375" style="6" bestFit="1" customWidth="1"/>
    <col min="3" max="4" width="21.28515625" style="6" customWidth="1"/>
    <col min="5" max="5" width="14.28515625" style="6" customWidth="1"/>
    <col min="6" max="6" width="42.7109375" style="59" customWidth="1"/>
    <col min="7" max="7" width="50.42578125" style="60" customWidth="1"/>
    <col min="8" max="8" width="22.140625" style="6" customWidth="1"/>
    <col min="9" max="9" width="21.140625" style="6" customWidth="1"/>
    <col min="10" max="10" width="20.28515625" style="6" customWidth="1"/>
    <col min="11" max="11" width="14" style="6" customWidth="1"/>
    <col min="12" max="12" width="12.42578125" style="6" customWidth="1"/>
    <col min="13" max="13" width="14.140625" style="6" customWidth="1"/>
    <col min="14" max="14" width="23.28515625" style="6" customWidth="1"/>
    <col min="15" max="16384" width="8.85546875" style="6"/>
  </cols>
  <sheetData>
    <row r="1" spans="1:14" ht="15.75" x14ac:dyDescent="0.2">
      <c r="A1" s="290" t="s">
        <v>483</v>
      </c>
      <c r="B1" s="290"/>
      <c r="C1" s="290"/>
      <c r="D1" s="290"/>
      <c r="E1" s="290"/>
      <c r="F1" s="290"/>
      <c r="G1" s="290"/>
      <c r="H1" s="290"/>
      <c r="I1" s="290"/>
      <c r="J1" s="290"/>
      <c r="K1" s="290"/>
      <c r="L1" s="290"/>
      <c r="M1" s="290"/>
    </row>
    <row r="2" spans="1:14" x14ac:dyDescent="0.2">
      <c r="A2" s="288" t="s">
        <v>0</v>
      </c>
      <c r="B2" s="288" t="s">
        <v>1</v>
      </c>
      <c r="C2" s="288" t="s">
        <v>2</v>
      </c>
      <c r="D2" s="291" t="s">
        <v>3</v>
      </c>
      <c r="E2" s="288" t="s">
        <v>4</v>
      </c>
      <c r="F2" s="288" t="s">
        <v>5</v>
      </c>
      <c r="G2" s="288" t="s">
        <v>6</v>
      </c>
      <c r="H2" s="288" t="s">
        <v>7</v>
      </c>
      <c r="I2" s="288"/>
      <c r="J2" s="288" t="s">
        <v>11</v>
      </c>
      <c r="K2" s="288" t="s">
        <v>12</v>
      </c>
      <c r="L2" s="288" t="s">
        <v>13</v>
      </c>
      <c r="M2" s="288" t="s">
        <v>484</v>
      </c>
    </row>
    <row r="3" spans="1:14" x14ac:dyDescent="0.2">
      <c r="A3" s="288"/>
      <c r="B3" s="288"/>
      <c r="C3" s="288"/>
      <c r="D3" s="291"/>
      <c r="E3" s="288"/>
      <c r="F3" s="288"/>
      <c r="G3" s="288"/>
      <c r="H3" s="7" t="s">
        <v>25</v>
      </c>
      <c r="I3" s="7" t="s">
        <v>30</v>
      </c>
      <c r="J3" s="288"/>
      <c r="K3" s="288"/>
      <c r="L3" s="288"/>
      <c r="M3" s="288"/>
    </row>
    <row r="4" spans="1:14" ht="67.150000000000006" customHeight="1" x14ac:dyDescent="0.2">
      <c r="A4" s="8">
        <v>1.1000000000000001</v>
      </c>
      <c r="B4" s="8" t="s">
        <v>18</v>
      </c>
      <c r="C4" s="9" t="s">
        <v>19</v>
      </c>
      <c r="D4" s="8" t="s">
        <v>20</v>
      </c>
      <c r="E4" s="8" t="s">
        <v>21</v>
      </c>
      <c r="F4" s="10" t="s">
        <v>22</v>
      </c>
      <c r="G4" s="11" t="s">
        <v>485</v>
      </c>
      <c r="H4" s="12" t="s">
        <v>486</v>
      </c>
      <c r="I4" s="12" t="s">
        <v>487</v>
      </c>
      <c r="J4" s="13"/>
      <c r="K4" s="13"/>
      <c r="L4" s="13"/>
      <c r="M4" s="13"/>
      <c r="N4" s="6" t="s">
        <v>488</v>
      </c>
    </row>
    <row r="5" spans="1:14" ht="41.45" customHeight="1" x14ac:dyDescent="0.2">
      <c r="A5" s="8">
        <v>1.2</v>
      </c>
      <c r="B5" s="8" t="s">
        <v>18</v>
      </c>
      <c r="C5" s="9" t="s">
        <v>19</v>
      </c>
      <c r="D5" s="8" t="s">
        <v>20</v>
      </c>
      <c r="E5" s="8" t="s">
        <v>26</v>
      </c>
      <c r="F5" s="14" t="s">
        <v>489</v>
      </c>
      <c r="G5" s="14" t="s">
        <v>490</v>
      </c>
      <c r="H5" s="15" t="s">
        <v>491</v>
      </c>
      <c r="I5" s="15" t="s">
        <v>492</v>
      </c>
      <c r="J5" s="13"/>
      <c r="K5" s="13"/>
      <c r="L5" s="13"/>
      <c r="M5" s="13"/>
      <c r="N5" s="16" t="s">
        <v>493</v>
      </c>
    </row>
    <row r="6" spans="1:14" ht="38.25" x14ac:dyDescent="0.2">
      <c r="A6" s="8">
        <v>1.3</v>
      </c>
      <c r="B6" s="8" t="s">
        <v>18</v>
      </c>
      <c r="C6" s="9" t="s">
        <v>19</v>
      </c>
      <c r="D6" s="8" t="s">
        <v>20</v>
      </c>
      <c r="E6" s="8" t="s">
        <v>21</v>
      </c>
      <c r="F6" s="14" t="s">
        <v>31</v>
      </c>
      <c r="G6" s="14" t="s">
        <v>32</v>
      </c>
      <c r="H6" s="15" t="s">
        <v>494</v>
      </c>
      <c r="I6" s="15" t="s">
        <v>495</v>
      </c>
      <c r="J6" s="13"/>
      <c r="K6" s="13"/>
      <c r="L6" s="13"/>
      <c r="M6" s="13"/>
      <c r="N6" s="6" t="s">
        <v>496</v>
      </c>
    </row>
    <row r="7" spans="1:14" ht="63.75" x14ac:dyDescent="0.2">
      <c r="A7" s="8">
        <v>1.4</v>
      </c>
      <c r="B7" s="8" t="s">
        <v>18</v>
      </c>
      <c r="C7" s="9" t="s">
        <v>19</v>
      </c>
      <c r="D7" s="8" t="s">
        <v>34</v>
      </c>
      <c r="E7" s="8" t="s">
        <v>26</v>
      </c>
      <c r="F7" s="14" t="s">
        <v>35</v>
      </c>
      <c r="G7" s="17"/>
      <c r="H7" s="15" t="s">
        <v>497</v>
      </c>
      <c r="I7" s="15" t="s">
        <v>498</v>
      </c>
      <c r="J7" s="13"/>
      <c r="K7" s="13"/>
      <c r="L7" s="13"/>
      <c r="M7" s="13"/>
      <c r="N7" s="6" t="s">
        <v>499</v>
      </c>
    </row>
    <row r="8" spans="1:14" ht="63.75" x14ac:dyDescent="0.2">
      <c r="A8" s="8">
        <v>1.5</v>
      </c>
      <c r="B8" s="8" t="s">
        <v>18</v>
      </c>
      <c r="C8" s="9" t="s">
        <v>19</v>
      </c>
      <c r="D8" s="8" t="s">
        <v>34</v>
      </c>
      <c r="E8" s="8" t="s">
        <v>26</v>
      </c>
      <c r="F8" s="10" t="s">
        <v>42</v>
      </c>
      <c r="G8" s="14" t="s">
        <v>43</v>
      </c>
      <c r="H8" s="110" t="s">
        <v>500</v>
      </c>
      <c r="I8" s="110" t="s">
        <v>501</v>
      </c>
      <c r="J8" s="13"/>
      <c r="K8" s="13"/>
      <c r="L8" s="13"/>
      <c r="M8" s="13"/>
      <c r="N8" s="6" t="s">
        <v>499</v>
      </c>
    </row>
    <row r="9" spans="1:14" ht="51" x14ac:dyDescent="0.2">
      <c r="A9" s="8">
        <v>1.6</v>
      </c>
      <c r="B9" s="8" t="s">
        <v>18</v>
      </c>
      <c r="C9" s="9" t="s">
        <v>19</v>
      </c>
      <c r="D9" s="8" t="s">
        <v>34</v>
      </c>
      <c r="E9" s="8" t="s">
        <v>21</v>
      </c>
      <c r="F9" s="10" t="s">
        <v>50</v>
      </c>
      <c r="G9" s="14"/>
      <c r="H9" s="15" t="s">
        <v>502</v>
      </c>
      <c r="I9" s="15" t="s">
        <v>503</v>
      </c>
      <c r="J9" s="13"/>
      <c r="K9" s="13"/>
      <c r="L9" s="13"/>
      <c r="M9" s="13"/>
      <c r="N9" s="6" t="s">
        <v>51</v>
      </c>
    </row>
    <row r="10" spans="1:14" ht="51" x14ac:dyDescent="0.2">
      <c r="A10" s="8">
        <v>1.7</v>
      </c>
      <c r="B10" s="8" t="s">
        <v>18</v>
      </c>
      <c r="C10" s="9" t="s">
        <v>52</v>
      </c>
      <c r="D10" s="8" t="s">
        <v>20</v>
      </c>
      <c r="E10" s="8" t="s">
        <v>21</v>
      </c>
      <c r="F10" s="18" t="s">
        <v>53</v>
      </c>
      <c r="G10" s="11" t="s">
        <v>504</v>
      </c>
      <c r="H10" s="12" t="s">
        <v>505</v>
      </c>
      <c r="I10" s="12" t="s">
        <v>506</v>
      </c>
      <c r="J10" s="13"/>
      <c r="K10" s="13"/>
      <c r="L10" s="13"/>
      <c r="M10" s="13"/>
    </row>
    <row r="11" spans="1:14" ht="63.75" x14ac:dyDescent="0.2">
      <c r="A11" s="8">
        <v>1.8</v>
      </c>
      <c r="B11" s="8" t="s">
        <v>18</v>
      </c>
      <c r="C11" s="9" t="s">
        <v>52</v>
      </c>
      <c r="D11" s="8" t="s">
        <v>34</v>
      </c>
      <c r="E11" s="8" t="s">
        <v>26</v>
      </c>
      <c r="F11" s="19" t="s">
        <v>507</v>
      </c>
      <c r="G11" s="20" t="s">
        <v>43</v>
      </c>
      <c r="H11" s="21" t="s">
        <v>500</v>
      </c>
      <c r="I11" s="21" t="s">
        <v>501</v>
      </c>
      <c r="J11" s="13"/>
      <c r="K11" s="13"/>
      <c r="L11" s="13"/>
      <c r="M11" s="13"/>
      <c r="N11" s="6" t="s">
        <v>499</v>
      </c>
    </row>
    <row r="12" spans="1:14" ht="51" x14ac:dyDescent="0.2">
      <c r="A12" s="8">
        <v>1.9</v>
      </c>
      <c r="B12" s="8" t="s">
        <v>18</v>
      </c>
      <c r="C12" s="9" t="s">
        <v>58</v>
      </c>
      <c r="D12" s="8" t="s">
        <v>20</v>
      </c>
      <c r="E12" s="8" t="s">
        <v>21</v>
      </c>
      <c r="F12" s="18" t="s">
        <v>59</v>
      </c>
      <c r="G12" s="11" t="s">
        <v>366</v>
      </c>
      <c r="H12" s="8" t="s">
        <v>508</v>
      </c>
      <c r="I12" s="8" t="s">
        <v>509</v>
      </c>
      <c r="J12" s="13"/>
      <c r="K12" s="13"/>
      <c r="L12" s="13"/>
      <c r="M12" s="13"/>
    </row>
    <row r="13" spans="1:14" ht="38.25" x14ac:dyDescent="0.2">
      <c r="A13" s="8" t="s">
        <v>510</v>
      </c>
      <c r="B13" s="8" t="s">
        <v>18</v>
      </c>
      <c r="C13" s="9" t="s">
        <v>58</v>
      </c>
      <c r="D13" s="8" t="s">
        <v>34</v>
      </c>
      <c r="E13" s="8" t="s">
        <v>26</v>
      </c>
      <c r="F13" s="19" t="s">
        <v>511</v>
      </c>
      <c r="G13" s="20" t="s">
        <v>43</v>
      </c>
      <c r="H13" s="21" t="s">
        <v>500</v>
      </c>
      <c r="I13" s="21" t="s">
        <v>501</v>
      </c>
      <c r="J13" s="13"/>
      <c r="K13" s="13"/>
      <c r="L13" s="13"/>
      <c r="M13" s="13"/>
    </row>
    <row r="14" spans="1:14" ht="89.25" x14ac:dyDescent="0.2">
      <c r="A14" s="8">
        <v>2.1</v>
      </c>
      <c r="B14" s="8" t="s">
        <v>62</v>
      </c>
      <c r="C14" s="8" t="s">
        <v>63</v>
      </c>
      <c r="D14" s="9" t="s">
        <v>64</v>
      </c>
      <c r="E14" s="8" t="s">
        <v>21</v>
      </c>
      <c r="F14" s="10" t="s">
        <v>512</v>
      </c>
      <c r="G14" s="11" t="s">
        <v>513</v>
      </c>
      <c r="H14" s="12" t="s">
        <v>514</v>
      </c>
      <c r="I14" s="12" t="s">
        <v>515</v>
      </c>
      <c r="J14" s="13"/>
      <c r="K14" s="13"/>
      <c r="L14" s="13"/>
      <c r="M14" s="13"/>
      <c r="N14" s="6" t="s">
        <v>67</v>
      </c>
    </row>
    <row r="15" spans="1:14" ht="51" x14ac:dyDescent="0.2">
      <c r="A15" s="8">
        <v>2.2000000000000002</v>
      </c>
      <c r="B15" s="8" t="s">
        <v>62</v>
      </c>
      <c r="C15" s="8" t="s">
        <v>63</v>
      </c>
      <c r="D15" s="9" t="s">
        <v>68</v>
      </c>
      <c r="E15" s="8" t="s">
        <v>26</v>
      </c>
      <c r="F15" s="10" t="s">
        <v>69</v>
      </c>
      <c r="G15" s="11" t="s">
        <v>70</v>
      </c>
      <c r="H15" s="8" t="s">
        <v>516</v>
      </c>
      <c r="I15" s="8" t="s">
        <v>118</v>
      </c>
      <c r="J15" s="13"/>
      <c r="K15" s="13"/>
      <c r="L15" s="13"/>
      <c r="M15" s="13"/>
    </row>
    <row r="16" spans="1:14" ht="25.5" x14ac:dyDescent="0.2">
      <c r="A16" s="8">
        <v>2.2999999999999998</v>
      </c>
      <c r="B16" s="8" t="s">
        <v>62</v>
      </c>
      <c r="C16" s="8" t="s">
        <v>63</v>
      </c>
      <c r="D16" s="9" t="s">
        <v>72</v>
      </c>
      <c r="E16" s="8" t="s">
        <v>26</v>
      </c>
      <c r="F16" s="14" t="s">
        <v>73</v>
      </c>
      <c r="G16" s="11" t="s">
        <v>74</v>
      </c>
      <c r="H16" s="8" t="s">
        <v>517</v>
      </c>
      <c r="I16" s="8" t="s">
        <v>518</v>
      </c>
      <c r="J16" s="13"/>
      <c r="K16" s="13"/>
      <c r="L16" s="13"/>
      <c r="M16" s="13"/>
    </row>
    <row r="17" spans="1:14" ht="25.5" x14ac:dyDescent="0.2">
      <c r="A17" s="8">
        <v>2.4</v>
      </c>
      <c r="B17" s="8" t="s">
        <v>62</v>
      </c>
      <c r="C17" s="8" t="s">
        <v>63</v>
      </c>
      <c r="D17" s="9" t="s">
        <v>76</v>
      </c>
      <c r="E17" s="8" t="s">
        <v>26</v>
      </c>
      <c r="F17" s="14" t="s">
        <v>77</v>
      </c>
      <c r="G17" s="14" t="s">
        <v>78</v>
      </c>
      <c r="H17" s="8" t="s">
        <v>519</v>
      </c>
      <c r="I17" s="8" t="s">
        <v>520</v>
      </c>
      <c r="J17" s="13"/>
      <c r="K17" s="13"/>
      <c r="L17" s="13"/>
      <c r="M17" s="13"/>
    </row>
    <row r="18" spans="1:14" ht="25.5" x14ac:dyDescent="0.2">
      <c r="A18" s="8">
        <v>2.5</v>
      </c>
      <c r="B18" s="8" t="s">
        <v>62</v>
      </c>
      <c r="C18" s="8" t="s">
        <v>63</v>
      </c>
      <c r="D18" s="9" t="s">
        <v>80</v>
      </c>
      <c r="E18" s="8" t="s">
        <v>21</v>
      </c>
      <c r="F18" s="10" t="s">
        <v>81</v>
      </c>
      <c r="G18" s="11" t="s">
        <v>82</v>
      </c>
      <c r="H18" s="8" t="s">
        <v>521</v>
      </c>
      <c r="I18" s="8" t="s">
        <v>522</v>
      </c>
      <c r="J18" s="13"/>
      <c r="K18" s="13"/>
      <c r="L18" s="13"/>
      <c r="M18" s="13"/>
    </row>
    <row r="19" spans="1:14" ht="63.75" x14ac:dyDescent="0.2">
      <c r="A19" s="8">
        <v>2.6</v>
      </c>
      <c r="B19" s="8" t="s">
        <v>62</v>
      </c>
      <c r="C19" s="8" t="s">
        <v>63</v>
      </c>
      <c r="D19" s="9" t="s">
        <v>84</v>
      </c>
      <c r="E19" s="8" t="s">
        <v>21</v>
      </c>
      <c r="F19" s="10" t="s">
        <v>523</v>
      </c>
      <c r="G19" s="11" t="s">
        <v>85</v>
      </c>
      <c r="H19" s="8" t="s">
        <v>524</v>
      </c>
      <c r="I19" s="8" t="s">
        <v>525</v>
      </c>
      <c r="J19" s="13"/>
      <c r="K19" s="13"/>
      <c r="L19" s="13"/>
      <c r="M19" s="13"/>
    </row>
    <row r="20" spans="1:14" ht="89.25" x14ac:dyDescent="0.2">
      <c r="A20" s="8">
        <v>2.7</v>
      </c>
      <c r="B20" s="8" t="s">
        <v>62</v>
      </c>
      <c r="C20" s="8" t="s">
        <v>63</v>
      </c>
      <c r="D20" s="9" t="s">
        <v>87</v>
      </c>
      <c r="E20" s="8" t="s">
        <v>26</v>
      </c>
      <c r="F20" s="10" t="s">
        <v>88</v>
      </c>
      <c r="G20" s="11" t="s">
        <v>89</v>
      </c>
      <c r="H20" s="8" t="s">
        <v>526</v>
      </c>
      <c r="I20" s="8" t="s">
        <v>527</v>
      </c>
      <c r="J20" s="13"/>
      <c r="K20" s="13"/>
      <c r="L20" s="13"/>
      <c r="M20" s="13"/>
    </row>
    <row r="21" spans="1:14" ht="38.25" x14ac:dyDescent="0.2">
      <c r="A21" s="8">
        <v>2.8</v>
      </c>
      <c r="B21" s="8" t="s">
        <v>62</v>
      </c>
      <c r="C21" s="8" t="s">
        <v>63</v>
      </c>
      <c r="D21" s="9" t="s">
        <v>91</v>
      </c>
      <c r="E21" s="8" t="s">
        <v>26</v>
      </c>
      <c r="F21" s="8" t="s">
        <v>528</v>
      </c>
      <c r="G21" s="12" t="s">
        <v>116</v>
      </c>
      <c r="H21" s="22" t="s">
        <v>529</v>
      </c>
      <c r="I21" s="8" t="s">
        <v>530</v>
      </c>
      <c r="J21" s="13"/>
      <c r="K21" s="13"/>
      <c r="L21" s="13"/>
      <c r="M21" s="13"/>
    </row>
    <row r="22" spans="1:14" ht="51" x14ac:dyDescent="0.2">
      <c r="A22" s="8">
        <v>2.9</v>
      </c>
      <c r="B22" s="8" t="s">
        <v>62</v>
      </c>
      <c r="C22" s="8" t="s">
        <v>92</v>
      </c>
      <c r="D22" s="9" t="s">
        <v>93</v>
      </c>
      <c r="E22" s="8" t="s">
        <v>21</v>
      </c>
      <c r="F22" s="15" t="s">
        <v>94</v>
      </c>
      <c r="G22" s="12" t="s">
        <v>531</v>
      </c>
      <c r="H22" s="8" t="s">
        <v>532</v>
      </c>
      <c r="I22" s="8" t="s">
        <v>533</v>
      </c>
      <c r="J22" s="13"/>
      <c r="K22" s="13"/>
      <c r="L22" s="13"/>
      <c r="M22" s="13"/>
    </row>
    <row r="23" spans="1:14" ht="51" x14ac:dyDescent="0.2">
      <c r="A23" s="8">
        <v>2.1</v>
      </c>
      <c r="B23" s="8" t="s">
        <v>62</v>
      </c>
      <c r="C23" s="8" t="s">
        <v>92</v>
      </c>
      <c r="D23" s="9" t="s">
        <v>96</v>
      </c>
      <c r="E23" s="8" t="s">
        <v>26</v>
      </c>
      <c r="F23" s="15" t="s">
        <v>97</v>
      </c>
      <c r="G23" s="15" t="s">
        <v>98</v>
      </c>
      <c r="H23" s="22" t="s">
        <v>534</v>
      </c>
      <c r="I23" s="22" t="s">
        <v>535</v>
      </c>
      <c r="J23" s="13"/>
      <c r="K23" s="13"/>
      <c r="L23" s="13"/>
      <c r="M23" s="13"/>
    </row>
    <row r="24" spans="1:14" ht="51" x14ac:dyDescent="0.2">
      <c r="A24" s="8">
        <v>2.11</v>
      </c>
      <c r="B24" s="8" t="s">
        <v>62</v>
      </c>
      <c r="C24" s="8" t="s">
        <v>92</v>
      </c>
      <c r="D24" s="9" t="s">
        <v>536</v>
      </c>
      <c r="E24" s="8" t="s">
        <v>21</v>
      </c>
      <c r="F24" s="8" t="s">
        <v>537</v>
      </c>
      <c r="G24" s="15" t="s">
        <v>538</v>
      </c>
      <c r="H24" s="22" t="s">
        <v>539</v>
      </c>
      <c r="I24" s="8" t="s">
        <v>540</v>
      </c>
      <c r="J24" s="13"/>
      <c r="K24" s="13"/>
      <c r="L24" s="13"/>
      <c r="M24" s="13"/>
    </row>
    <row r="25" spans="1:14" ht="38.25" x14ac:dyDescent="0.2">
      <c r="A25" s="8">
        <v>2.12</v>
      </c>
      <c r="B25" s="8" t="s">
        <v>62</v>
      </c>
      <c r="C25" s="8" t="s">
        <v>92</v>
      </c>
      <c r="D25" s="9" t="s">
        <v>102</v>
      </c>
      <c r="E25" s="8" t="s">
        <v>26</v>
      </c>
      <c r="F25" s="8" t="s">
        <v>103</v>
      </c>
      <c r="G25" s="12" t="s">
        <v>104</v>
      </c>
      <c r="H25" s="8" t="s">
        <v>541</v>
      </c>
      <c r="I25" s="15" t="s">
        <v>542</v>
      </c>
      <c r="J25" s="13"/>
      <c r="K25" s="13"/>
      <c r="L25" s="13"/>
      <c r="M25" s="13"/>
    </row>
    <row r="26" spans="1:14" ht="38.25" x14ac:dyDescent="0.2">
      <c r="A26" s="8">
        <v>2.13</v>
      </c>
      <c r="B26" s="8" t="s">
        <v>62</v>
      </c>
      <c r="C26" s="8" t="s">
        <v>92</v>
      </c>
      <c r="D26" s="9" t="s">
        <v>105</v>
      </c>
      <c r="E26" s="8" t="s">
        <v>21</v>
      </c>
      <c r="F26" s="8" t="s">
        <v>106</v>
      </c>
      <c r="G26" s="12" t="s">
        <v>107</v>
      </c>
      <c r="H26" s="13"/>
      <c r="I26" s="13"/>
      <c r="J26" s="13"/>
      <c r="K26" s="13"/>
      <c r="L26" s="13"/>
      <c r="M26" s="13"/>
    </row>
    <row r="27" spans="1:14" ht="38.25" x14ac:dyDescent="0.2">
      <c r="A27" s="8">
        <v>2.14</v>
      </c>
      <c r="B27" s="8" t="s">
        <v>62</v>
      </c>
      <c r="C27" s="8" t="s">
        <v>92</v>
      </c>
      <c r="D27" s="9" t="s">
        <v>109</v>
      </c>
      <c r="E27" s="8" t="s">
        <v>21</v>
      </c>
      <c r="F27" s="15" t="s">
        <v>110</v>
      </c>
      <c r="G27" s="12" t="s">
        <v>111</v>
      </c>
      <c r="H27" s="23" t="s">
        <v>112</v>
      </c>
      <c r="I27" s="15" t="s">
        <v>113</v>
      </c>
      <c r="J27" s="13"/>
      <c r="K27" s="13"/>
      <c r="L27" s="13"/>
      <c r="M27" s="13"/>
    </row>
    <row r="28" spans="1:14" ht="38.25" x14ac:dyDescent="0.2">
      <c r="A28" s="8">
        <v>2.15</v>
      </c>
      <c r="B28" s="8" t="s">
        <v>62</v>
      </c>
      <c r="C28" s="8" t="s">
        <v>92</v>
      </c>
      <c r="D28" s="9" t="s">
        <v>114</v>
      </c>
      <c r="E28" s="8" t="s">
        <v>26</v>
      </c>
      <c r="F28" s="15" t="s">
        <v>115</v>
      </c>
      <c r="G28" s="12" t="s">
        <v>116</v>
      </c>
      <c r="H28" s="8" t="s">
        <v>117</v>
      </c>
      <c r="I28" s="8" t="s">
        <v>118</v>
      </c>
      <c r="J28" s="13"/>
      <c r="K28" s="13"/>
      <c r="L28" s="13"/>
      <c r="M28" s="13"/>
    </row>
    <row r="29" spans="1:14" ht="25.5" x14ac:dyDescent="0.2">
      <c r="A29" s="8">
        <v>2.16</v>
      </c>
      <c r="B29" s="8" t="s">
        <v>62</v>
      </c>
      <c r="C29" s="8" t="s">
        <v>92</v>
      </c>
      <c r="D29" s="9" t="s">
        <v>119</v>
      </c>
      <c r="E29" s="8" t="s">
        <v>26</v>
      </c>
      <c r="F29" s="8" t="s">
        <v>120</v>
      </c>
      <c r="G29" s="12" t="s">
        <v>121</v>
      </c>
      <c r="H29" s="15" t="s">
        <v>122</v>
      </c>
      <c r="I29" s="15" t="s">
        <v>123</v>
      </c>
      <c r="J29" s="13"/>
      <c r="K29" s="13"/>
      <c r="L29" s="13"/>
      <c r="M29" s="13"/>
      <c r="N29" s="6" t="s">
        <v>124</v>
      </c>
    </row>
    <row r="30" spans="1:14" ht="38.25" x14ac:dyDescent="0.2">
      <c r="A30" s="8">
        <v>2.17</v>
      </c>
      <c r="B30" s="8" t="s">
        <v>62</v>
      </c>
      <c r="C30" s="8" t="s">
        <v>125</v>
      </c>
      <c r="D30" s="9" t="s">
        <v>126</v>
      </c>
      <c r="E30" s="8" t="s">
        <v>21</v>
      </c>
      <c r="F30" s="8" t="s">
        <v>127</v>
      </c>
      <c r="G30" s="15" t="s">
        <v>128</v>
      </c>
      <c r="H30" s="22" t="s">
        <v>129</v>
      </c>
      <c r="I30" s="22" t="s">
        <v>130</v>
      </c>
      <c r="J30" s="13"/>
      <c r="K30" s="13"/>
      <c r="L30" s="13"/>
      <c r="M30" s="13"/>
      <c r="N30" s="6" t="s">
        <v>131</v>
      </c>
    </row>
    <row r="31" spans="1:14" ht="51" x14ac:dyDescent="0.2">
      <c r="A31" s="8">
        <v>2.1800000000000002</v>
      </c>
      <c r="B31" s="8" t="s">
        <v>62</v>
      </c>
      <c r="C31" s="8" t="s">
        <v>125</v>
      </c>
      <c r="D31" s="9" t="s">
        <v>132</v>
      </c>
      <c r="E31" s="8" t="s">
        <v>21</v>
      </c>
      <c r="F31" s="8" t="s">
        <v>133</v>
      </c>
      <c r="G31" s="15" t="s">
        <v>134</v>
      </c>
      <c r="H31" s="8" t="s">
        <v>135</v>
      </c>
      <c r="I31" s="8" t="s">
        <v>136</v>
      </c>
      <c r="J31" s="13"/>
      <c r="K31" s="13"/>
      <c r="L31" s="13"/>
      <c r="M31" s="13"/>
      <c r="N31" s="6" t="s">
        <v>137</v>
      </c>
    </row>
    <row r="32" spans="1:14" ht="76.5" x14ac:dyDescent="0.2">
      <c r="A32" s="8">
        <v>2.19</v>
      </c>
      <c r="B32" s="8" t="s">
        <v>62</v>
      </c>
      <c r="C32" s="8" t="s">
        <v>125</v>
      </c>
      <c r="D32" s="9" t="s">
        <v>138</v>
      </c>
      <c r="E32" s="8" t="s">
        <v>26</v>
      </c>
      <c r="F32" s="8" t="s">
        <v>139</v>
      </c>
      <c r="G32" s="12" t="s">
        <v>140</v>
      </c>
      <c r="H32" s="110" t="s">
        <v>141</v>
      </c>
      <c r="I32" s="110" t="s">
        <v>142</v>
      </c>
      <c r="J32" s="13"/>
      <c r="K32" s="13"/>
      <c r="L32" s="13"/>
      <c r="M32" s="13"/>
      <c r="N32" s="6" t="s">
        <v>143</v>
      </c>
    </row>
    <row r="33" spans="1:14" ht="63.75" x14ac:dyDescent="0.2">
      <c r="A33" s="8">
        <v>2.2000000000000002</v>
      </c>
      <c r="B33" s="8" t="s">
        <v>62</v>
      </c>
      <c r="C33" s="8" t="s">
        <v>125</v>
      </c>
      <c r="D33" s="9" t="s">
        <v>144</v>
      </c>
      <c r="E33" s="8" t="s">
        <v>26</v>
      </c>
      <c r="F33" s="8" t="s">
        <v>145</v>
      </c>
      <c r="G33" s="12" t="s">
        <v>146</v>
      </c>
      <c r="H33" s="15" t="s">
        <v>147</v>
      </c>
      <c r="I33" s="15" t="s">
        <v>148</v>
      </c>
      <c r="J33" s="13"/>
      <c r="K33" s="13"/>
      <c r="L33" s="13"/>
      <c r="M33" s="13"/>
    </row>
    <row r="34" spans="1:14" ht="38.25" x14ac:dyDescent="0.2">
      <c r="A34" s="8">
        <v>2.21</v>
      </c>
      <c r="B34" s="8" t="s">
        <v>62</v>
      </c>
      <c r="C34" s="8" t="s">
        <v>125</v>
      </c>
      <c r="D34" s="9" t="s">
        <v>149</v>
      </c>
      <c r="E34" s="8" t="s">
        <v>26</v>
      </c>
      <c r="F34" s="8" t="s">
        <v>150</v>
      </c>
      <c r="G34" s="12" t="s">
        <v>151</v>
      </c>
      <c r="H34" s="15" t="s">
        <v>147</v>
      </c>
      <c r="I34" s="15" t="s">
        <v>148</v>
      </c>
      <c r="J34" s="13"/>
      <c r="K34" s="13"/>
      <c r="L34" s="13"/>
      <c r="M34" s="13"/>
    </row>
    <row r="35" spans="1:14" ht="51" x14ac:dyDescent="0.2">
      <c r="A35" s="8">
        <v>2.2200000000000002</v>
      </c>
      <c r="B35" s="8" t="s">
        <v>62</v>
      </c>
      <c r="C35" s="8" t="s">
        <v>125</v>
      </c>
      <c r="D35" s="9" t="s">
        <v>152</v>
      </c>
      <c r="E35" s="8" t="s">
        <v>153</v>
      </c>
      <c r="F35" s="8" t="s">
        <v>154</v>
      </c>
      <c r="G35" s="15" t="s">
        <v>128</v>
      </c>
      <c r="H35" s="22" t="s">
        <v>155</v>
      </c>
      <c r="I35" s="22" t="s">
        <v>156</v>
      </c>
      <c r="J35" s="13"/>
      <c r="K35" s="13"/>
      <c r="L35" s="13"/>
      <c r="M35" s="13"/>
      <c r="N35" s="6" t="s">
        <v>157</v>
      </c>
    </row>
    <row r="36" spans="1:14" ht="38.25" x14ac:dyDescent="0.2">
      <c r="A36" s="8">
        <v>2.23</v>
      </c>
      <c r="B36" s="8" t="s">
        <v>62</v>
      </c>
      <c r="C36" s="8" t="s">
        <v>125</v>
      </c>
      <c r="D36" s="9" t="s">
        <v>158</v>
      </c>
      <c r="E36" s="8" t="s">
        <v>153</v>
      </c>
      <c r="F36" s="8" t="s">
        <v>159</v>
      </c>
      <c r="G36" s="12" t="s">
        <v>160</v>
      </c>
      <c r="H36" s="22" t="s">
        <v>161</v>
      </c>
      <c r="I36" s="22" t="s">
        <v>162</v>
      </c>
      <c r="J36" s="13"/>
      <c r="K36" s="13"/>
      <c r="L36" s="13"/>
      <c r="M36" s="13"/>
    </row>
    <row r="37" spans="1:14" ht="38.25" x14ac:dyDescent="0.2">
      <c r="A37" s="8">
        <v>2.2400000000000002</v>
      </c>
      <c r="B37" s="8" t="s">
        <v>62</v>
      </c>
      <c r="C37" s="8" t="s">
        <v>125</v>
      </c>
      <c r="D37" s="9" t="s">
        <v>163</v>
      </c>
      <c r="E37" s="8" t="s">
        <v>21</v>
      </c>
      <c r="F37" s="8" t="s">
        <v>164</v>
      </c>
      <c r="G37" s="15"/>
      <c r="H37" s="23"/>
      <c r="I37" s="23"/>
      <c r="J37" s="13"/>
      <c r="K37" s="13"/>
      <c r="L37" s="13"/>
      <c r="M37" s="13"/>
    </row>
    <row r="38" spans="1:14" ht="51" x14ac:dyDescent="0.2">
      <c r="A38" s="8">
        <v>2.25</v>
      </c>
      <c r="B38" s="8" t="s">
        <v>62</v>
      </c>
      <c r="C38" s="8" t="s">
        <v>125</v>
      </c>
      <c r="D38" s="9" t="s">
        <v>165</v>
      </c>
      <c r="E38" s="8" t="s">
        <v>26</v>
      </c>
      <c r="F38" s="8" t="s">
        <v>166</v>
      </c>
      <c r="G38" s="12" t="s">
        <v>167</v>
      </c>
      <c r="H38" s="23"/>
      <c r="I38" s="23"/>
      <c r="J38" s="13"/>
      <c r="K38" s="13"/>
      <c r="L38" s="13"/>
      <c r="M38" s="13"/>
    </row>
    <row r="39" spans="1:14" ht="25.5" x14ac:dyDescent="0.2">
      <c r="A39" s="8">
        <v>2.2599999999999998</v>
      </c>
      <c r="B39" s="8" t="s">
        <v>62</v>
      </c>
      <c r="C39" s="8" t="s">
        <v>125</v>
      </c>
      <c r="D39" s="9" t="s">
        <v>168</v>
      </c>
      <c r="E39" s="8" t="s">
        <v>21</v>
      </c>
      <c r="F39" s="8" t="s">
        <v>169</v>
      </c>
      <c r="G39" s="12"/>
      <c r="H39" s="22" t="s">
        <v>170</v>
      </c>
      <c r="I39" s="22" t="s">
        <v>171</v>
      </c>
      <c r="J39" s="13"/>
      <c r="K39" s="13"/>
      <c r="L39" s="13"/>
      <c r="M39" s="13"/>
    </row>
    <row r="40" spans="1:14" ht="25.5" x14ac:dyDescent="0.2">
      <c r="A40" s="8">
        <v>2.27</v>
      </c>
      <c r="B40" s="8" t="s">
        <v>62</v>
      </c>
      <c r="C40" s="8" t="s">
        <v>125</v>
      </c>
      <c r="D40" s="9" t="s">
        <v>172</v>
      </c>
      <c r="E40" s="8" t="s">
        <v>26</v>
      </c>
      <c r="F40" s="8" t="s">
        <v>173</v>
      </c>
      <c r="G40" s="15" t="s">
        <v>174</v>
      </c>
      <c r="H40" s="23"/>
      <c r="I40" s="23"/>
      <c r="J40" s="13"/>
      <c r="K40" s="13"/>
      <c r="L40" s="13"/>
      <c r="M40" s="13"/>
    </row>
    <row r="41" spans="1:14" ht="38.25" x14ac:dyDescent="0.2">
      <c r="A41" s="8">
        <v>2.2799999999999998</v>
      </c>
      <c r="B41" s="8" t="s">
        <v>62</v>
      </c>
      <c r="C41" s="8" t="s">
        <v>125</v>
      </c>
      <c r="D41" s="9" t="s">
        <v>175</v>
      </c>
      <c r="E41" s="8" t="s">
        <v>21</v>
      </c>
      <c r="F41" s="8" t="s">
        <v>176</v>
      </c>
      <c r="G41" s="15"/>
      <c r="H41" s="23"/>
      <c r="I41" s="23"/>
      <c r="J41" s="13"/>
      <c r="K41" s="13"/>
      <c r="L41" s="13"/>
      <c r="M41" s="13"/>
    </row>
    <row r="42" spans="1:14" ht="51" x14ac:dyDescent="0.2">
      <c r="A42" s="8">
        <v>2.29</v>
      </c>
      <c r="B42" s="8" t="s">
        <v>62</v>
      </c>
      <c r="C42" s="8" t="s">
        <v>125</v>
      </c>
      <c r="D42" s="9" t="s">
        <v>177</v>
      </c>
      <c r="E42" s="8" t="s">
        <v>21</v>
      </c>
      <c r="F42" s="8" t="s">
        <v>178</v>
      </c>
      <c r="G42" s="15"/>
      <c r="H42" s="23"/>
      <c r="I42" s="23"/>
      <c r="J42" s="13"/>
      <c r="K42" s="13"/>
      <c r="L42" s="13"/>
      <c r="M42" s="13"/>
    </row>
    <row r="43" spans="1:14" ht="38.25" x14ac:dyDescent="0.2">
      <c r="A43" s="8">
        <v>2.2999999999999998</v>
      </c>
      <c r="B43" s="8" t="s">
        <v>62</v>
      </c>
      <c r="C43" s="8" t="s">
        <v>179</v>
      </c>
      <c r="D43" s="9" t="s">
        <v>180</v>
      </c>
      <c r="E43" s="8" t="s">
        <v>153</v>
      </c>
      <c r="F43" s="8" t="s">
        <v>181</v>
      </c>
      <c r="G43" s="15" t="s">
        <v>182</v>
      </c>
      <c r="H43" s="24"/>
      <c r="I43" s="24"/>
      <c r="J43" s="13"/>
      <c r="K43" s="13"/>
      <c r="L43" s="13"/>
      <c r="M43" s="13"/>
      <c r="N43" s="6" t="s">
        <v>183</v>
      </c>
    </row>
    <row r="44" spans="1:14" ht="51" x14ac:dyDescent="0.2">
      <c r="A44" s="8">
        <v>2.31</v>
      </c>
      <c r="B44" s="8" t="s">
        <v>62</v>
      </c>
      <c r="C44" s="8" t="s">
        <v>179</v>
      </c>
      <c r="D44" s="9" t="s">
        <v>184</v>
      </c>
      <c r="E44" s="8" t="s">
        <v>153</v>
      </c>
      <c r="F44" s="8" t="s">
        <v>185</v>
      </c>
      <c r="G44" s="12" t="s">
        <v>186</v>
      </c>
      <c r="H44" s="8" t="s">
        <v>187</v>
      </c>
      <c r="I44" s="8" t="s">
        <v>188</v>
      </c>
      <c r="J44" s="13"/>
      <c r="K44" s="13"/>
      <c r="L44" s="13"/>
      <c r="M44" s="13"/>
    </row>
    <row r="45" spans="1:14" ht="51" x14ac:dyDescent="0.2">
      <c r="A45" s="8">
        <v>2.3199999999999901</v>
      </c>
      <c r="B45" s="8" t="s">
        <v>62</v>
      </c>
      <c r="C45" s="8" t="s">
        <v>179</v>
      </c>
      <c r="D45" s="9" t="s">
        <v>189</v>
      </c>
      <c r="E45" s="8" t="s">
        <v>26</v>
      </c>
      <c r="F45" s="25" t="s">
        <v>190</v>
      </c>
      <c r="G45" s="15" t="s">
        <v>191</v>
      </c>
      <c r="H45" s="13"/>
      <c r="I45" s="13"/>
      <c r="J45" s="13"/>
      <c r="K45" s="13"/>
      <c r="L45" s="13"/>
      <c r="M45" s="13"/>
    </row>
    <row r="46" spans="1:14" ht="51" x14ac:dyDescent="0.2">
      <c r="A46" s="8">
        <v>2.33</v>
      </c>
      <c r="B46" s="8" t="s">
        <v>62</v>
      </c>
      <c r="C46" s="8" t="s">
        <v>179</v>
      </c>
      <c r="D46" s="9" t="s">
        <v>192</v>
      </c>
      <c r="E46" s="8" t="s">
        <v>26</v>
      </c>
      <c r="F46" s="8" t="s">
        <v>193</v>
      </c>
      <c r="G46" s="12" t="s">
        <v>194</v>
      </c>
      <c r="H46" s="15" t="s">
        <v>195</v>
      </c>
      <c r="I46" s="15" t="s">
        <v>196</v>
      </c>
      <c r="J46" s="13"/>
      <c r="K46" s="13"/>
      <c r="L46" s="13"/>
      <c r="M46" s="13"/>
    </row>
    <row r="47" spans="1:14" ht="25.5" x14ac:dyDescent="0.2">
      <c r="A47" s="8">
        <v>2.3399999999999901</v>
      </c>
      <c r="B47" s="8" t="s">
        <v>62</v>
      </c>
      <c r="C47" s="8" t="s">
        <v>179</v>
      </c>
      <c r="D47" s="9" t="s">
        <v>197</v>
      </c>
      <c r="E47" s="8" t="s">
        <v>26</v>
      </c>
      <c r="F47" s="15" t="s">
        <v>198</v>
      </c>
      <c r="G47" s="15" t="s">
        <v>199</v>
      </c>
      <c r="H47" s="24"/>
      <c r="I47" s="24"/>
      <c r="J47" s="13"/>
      <c r="K47" s="13"/>
      <c r="L47" s="13"/>
      <c r="M47" s="13"/>
    </row>
    <row r="48" spans="1:14" ht="25.5" x14ac:dyDescent="0.2">
      <c r="A48" s="8">
        <v>2.35</v>
      </c>
      <c r="B48" s="8" t="s">
        <v>62</v>
      </c>
      <c r="C48" s="8" t="s">
        <v>179</v>
      </c>
      <c r="D48" s="26" t="s">
        <v>200</v>
      </c>
      <c r="E48" s="8" t="s">
        <v>26</v>
      </c>
      <c r="F48" s="15" t="s">
        <v>201</v>
      </c>
      <c r="G48" s="15" t="s">
        <v>202</v>
      </c>
      <c r="H48" s="13"/>
      <c r="I48" s="13"/>
      <c r="J48" s="13"/>
      <c r="K48" s="13"/>
      <c r="L48" s="13"/>
      <c r="M48" s="13"/>
    </row>
    <row r="49" spans="1:13" ht="63.75" x14ac:dyDescent="0.2">
      <c r="A49" s="8">
        <v>2.3599999999999901</v>
      </c>
      <c r="B49" s="8" t="s">
        <v>62</v>
      </c>
      <c r="C49" s="8" t="s">
        <v>203</v>
      </c>
      <c r="D49" s="9" t="s">
        <v>204</v>
      </c>
      <c r="E49" s="8" t="s">
        <v>21</v>
      </c>
      <c r="F49" s="8" t="s">
        <v>205</v>
      </c>
      <c r="G49" s="15"/>
      <c r="H49" s="24"/>
      <c r="I49" s="24"/>
      <c r="J49" s="13"/>
      <c r="K49" s="13"/>
      <c r="L49" s="13"/>
      <c r="M49" s="13"/>
    </row>
    <row r="50" spans="1:13" ht="51" x14ac:dyDescent="0.2">
      <c r="A50" s="8">
        <v>2.3699999999999899</v>
      </c>
      <c r="B50" s="8" t="s">
        <v>62</v>
      </c>
      <c r="C50" s="8" t="s">
        <v>203</v>
      </c>
      <c r="D50" s="9" t="s">
        <v>168</v>
      </c>
      <c r="E50" s="8" t="s">
        <v>26</v>
      </c>
      <c r="F50" s="8" t="s">
        <v>206</v>
      </c>
      <c r="G50" s="12" t="s">
        <v>207</v>
      </c>
      <c r="H50" s="8" t="s">
        <v>170</v>
      </c>
      <c r="I50" s="8" t="s">
        <v>171</v>
      </c>
      <c r="J50" s="13"/>
      <c r="K50" s="13"/>
      <c r="L50" s="13"/>
      <c r="M50" s="13"/>
    </row>
    <row r="51" spans="1:13" ht="51" x14ac:dyDescent="0.2">
      <c r="A51" s="8">
        <v>2.3799999999999901</v>
      </c>
      <c r="B51" s="8" t="s">
        <v>62</v>
      </c>
      <c r="C51" s="8" t="s">
        <v>203</v>
      </c>
      <c r="D51" s="9" t="s">
        <v>192</v>
      </c>
      <c r="E51" s="8" t="s">
        <v>26</v>
      </c>
      <c r="F51" s="8" t="s">
        <v>193</v>
      </c>
      <c r="G51" s="12" t="s">
        <v>208</v>
      </c>
      <c r="H51" s="15" t="s">
        <v>195</v>
      </c>
      <c r="I51" s="15" t="s">
        <v>196</v>
      </c>
      <c r="J51" s="13"/>
      <c r="K51" s="13"/>
      <c r="L51" s="13"/>
      <c r="M51" s="13"/>
    </row>
    <row r="52" spans="1:13" ht="25.5" x14ac:dyDescent="0.2">
      <c r="A52" s="8">
        <v>2.3899999999999899</v>
      </c>
      <c r="B52" s="8" t="s">
        <v>62</v>
      </c>
      <c r="C52" s="8" t="s">
        <v>203</v>
      </c>
      <c r="D52" s="9" t="s">
        <v>172</v>
      </c>
      <c r="E52" s="8" t="s">
        <v>26</v>
      </c>
      <c r="F52" s="8" t="s">
        <v>209</v>
      </c>
      <c r="G52" s="12" t="s">
        <v>210</v>
      </c>
      <c r="H52" s="24"/>
      <c r="I52" s="24"/>
      <c r="J52" s="13"/>
      <c r="K52" s="13"/>
      <c r="L52" s="13"/>
      <c r="M52" s="13"/>
    </row>
    <row r="53" spans="1:13" s="32" customFormat="1" ht="60" x14ac:dyDescent="0.25">
      <c r="A53" s="8">
        <v>3.1</v>
      </c>
      <c r="B53" s="8" t="s">
        <v>211</v>
      </c>
      <c r="C53" s="27" t="s">
        <v>212</v>
      </c>
      <c r="D53" s="28" t="s">
        <v>213</v>
      </c>
      <c r="E53" s="27" t="s">
        <v>153</v>
      </c>
      <c r="F53" s="27" t="s">
        <v>214</v>
      </c>
      <c r="G53" s="29" t="s">
        <v>215</v>
      </c>
      <c r="H53" s="30" t="s">
        <v>216</v>
      </c>
      <c r="I53" s="30" t="s">
        <v>217</v>
      </c>
      <c r="J53" s="29"/>
      <c r="K53" s="29"/>
      <c r="L53" s="31"/>
      <c r="M53" s="31"/>
    </row>
    <row r="54" spans="1:13" ht="60" x14ac:dyDescent="0.2">
      <c r="A54" s="8">
        <v>3.2</v>
      </c>
      <c r="B54" s="8" t="s">
        <v>211</v>
      </c>
      <c r="C54" s="27" t="s">
        <v>212</v>
      </c>
      <c r="D54" s="28" t="s">
        <v>218</v>
      </c>
      <c r="E54" s="27" t="s">
        <v>26</v>
      </c>
      <c r="F54" s="27" t="s">
        <v>219</v>
      </c>
      <c r="G54" s="29" t="s">
        <v>220</v>
      </c>
      <c r="H54" s="30" t="s">
        <v>221</v>
      </c>
      <c r="I54" s="30" t="s">
        <v>222</v>
      </c>
      <c r="J54" s="33"/>
      <c r="K54" s="33"/>
      <c r="L54" s="13"/>
      <c r="M54" s="13"/>
    </row>
    <row r="55" spans="1:13" ht="120" x14ac:dyDescent="0.2">
      <c r="A55" s="8">
        <v>3.3</v>
      </c>
      <c r="B55" s="8" t="s">
        <v>211</v>
      </c>
      <c r="C55" s="27" t="s">
        <v>223</v>
      </c>
      <c r="D55" s="28" t="s">
        <v>224</v>
      </c>
      <c r="E55" s="27" t="s">
        <v>153</v>
      </c>
      <c r="F55" s="27" t="s">
        <v>225</v>
      </c>
      <c r="G55" s="29" t="s">
        <v>226</v>
      </c>
      <c r="H55" s="30" t="s">
        <v>227</v>
      </c>
      <c r="I55" s="30" t="s">
        <v>228</v>
      </c>
      <c r="J55" s="29"/>
      <c r="K55" s="29"/>
      <c r="L55" s="13"/>
      <c r="M55" s="13"/>
    </row>
    <row r="56" spans="1:13" ht="45" x14ac:dyDescent="0.2">
      <c r="A56" s="8">
        <v>3.4</v>
      </c>
      <c r="B56" s="8" t="s">
        <v>211</v>
      </c>
      <c r="C56" s="27" t="s">
        <v>223</v>
      </c>
      <c r="D56" s="28" t="s">
        <v>229</v>
      </c>
      <c r="E56" s="27" t="s">
        <v>153</v>
      </c>
      <c r="F56" s="27" t="s">
        <v>230</v>
      </c>
      <c r="G56" s="29" t="s">
        <v>231</v>
      </c>
      <c r="H56" s="29" t="s">
        <v>232</v>
      </c>
      <c r="I56" s="29" t="s">
        <v>233</v>
      </c>
      <c r="J56" s="29"/>
      <c r="K56" s="29"/>
      <c r="L56" s="13"/>
      <c r="M56" s="13"/>
    </row>
    <row r="57" spans="1:13" ht="90" x14ac:dyDescent="0.2">
      <c r="A57" s="8">
        <v>3.5</v>
      </c>
      <c r="B57" s="8" t="s">
        <v>211</v>
      </c>
      <c r="C57" s="27" t="s">
        <v>223</v>
      </c>
      <c r="D57" s="28" t="s">
        <v>234</v>
      </c>
      <c r="E57" s="27" t="s">
        <v>21</v>
      </c>
      <c r="F57" s="34"/>
      <c r="G57" s="34"/>
      <c r="H57" s="34"/>
      <c r="I57" s="34"/>
      <c r="J57" s="29"/>
      <c r="K57" s="29"/>
      <c r="L57" s="13"/>
      <c r="M57" s="13"/>
    </row>
    <row r="58" spans="1:13" ht="45" x14ac:dyDescent="0.2">
      <c r="A58" s="8">
        <v>3.6</v>
      </c>
      <c r="B58" s="8" t="s">
        <v>211</v>
      </c>
      <c r="C58" s="27" t="s">
        <v>223</v>
      </c>
      <c r="D58" s="28" t="s">
        <v>235</v>
      </c>
      <c r="E58" s="27" t="s">
        <v>21</v>
      </c>
      <c r="F58" s="27" t="s">
        <v>236</v>
      </c>
      <c r="G58" s="34"/>
      <c r="H58" s="34"/>
      <c r="I58" s="34"/>
      <c r="J58" s="29"/>
      <c r="K58" s="29"/>
      <c r="L58" s="13"/>
      <c r="M58" s="13"/>
    </row>
    <row r="59" spans="1:13" ht="60" x14ac:dyDescent="0.2">
      <c r="A59" s="8">
        <v>3.7</v>
      </c>
      <c r="B59" s="8" t="s">
        <v>211</v>
      </c>
      <c r="C59" s="27" t="s">
        <v>223</v>
      </c>
      <c r="D59" s="28" t="s">
        <v>237</v>
      </c>
      <c r="E59" s="27" t="s">
        <v>26</v>
      </c>
      <c r="F59" s="27" t="s">
        <v>238</v>
      </c>
      <c r="G59" s="29" t="s">
        <v>239</v>
      </c>
      <c r="H59" s="30" t="s">
        <v>240</v>
      </c>
      <c r="I59" s="30" t="s">
        <v>241</v>
      </c>
      <c r="J59" s="33"/>
      <c r="K59" s="33"/>
      <c r="L59" s="13"/>
      <c r="M59" s="13"/>
    </row>
    <row r="60" spans="1:13" ht="135" x14ac:dyDescent="0.2">
      <c r="A60" s="8">
        <v>3.8</v>
      </c>
      <c r="B60" s="8" t="s">
        <v>211</v>
      </c>
      <c r="C60" s="27" t="s">
        <v>242</v>
      </c>
      <c r="D60" s="28" t="s">
        <v>243</v>
      </c>
      <c r="E60" s="27" t="s">
        <v>21</v>
      </c>
      <c r="F60" s="27" t="s">
        <v>244</v>
      </c>
      <c r="G60" s="29" t="s">
        <v>56</v>
      </c>
      <c r="H60" s="34"/>
      <c r="I60" s="34"/>
      <c r="J60" s="29"/>
      <c r="K60" s="29"/>
      <c r="L60" s="13"/>
      <c r="M60" s="13"/>
    </row>
    <row r="61" spans="1:13" ht="45" x14ac:dyDescent="0.2">
      <c r="A61" s="8">
        <v>3.9</v>
      </c>
      <c r="B61" s="8" t="s">
        <v>211</v>
      </c>
      <c r="C61" s="27" t="s">
        <v>242</v>
      </c>
      <c r="D61" s="28" t="s">
        <v>245</v>
      </c>
      <c r="E61" s="27" t="s">
        <v>26</v>
      </c>
      <c r="F61" s="30" t="s">
        <v>246</v>
      </c>
      <c r="G61" s="29" t="s">
        <v>247</v>
      </c>
      <c r="H61" s="35"/>
      <c r="I61" s="35"/>
      <c r="J61" s="33"/>
      <c r="K61" s="33"/>
      <c r="L61" s="13"/>
      <c r="M61" s="13"/>
    </row>
    <row r="62" spans="1:13" ht="45" x14ac:dyDescent="0.2">
      <c r="A62" s="8">
        <v>3.1</v>
      </c>
      <c r="B62" s="8" t="s">
        <v>211</v>
      </c>
      <c r="C62" s="27" t="s">
        <v>242</v>
      </c>
      <c r="D62" s="28" t="s">
        <v>248</v>
      </c>
      <c r="E62" s="27" t="s">
        <v>26</v>
      </c>
      <c r="F62" s="30" t="s">
        <v>249</v>
      </c>
      <c r="G62" s="29" t="s">
        <v>250</v>
      </c>
      <c r="H62" s="35"/>
      <c r="I62" s="35"/>
      <c r="J62" s="33"/>
      <c r="K62" s="33"/>
      <c r="L62" s="13"/>
      <c r="M62" s="13"/>
    </row>
    <row r="63" spans="1:13" ht="60" x14ac:dyDescent="0.2">
      <c r="A63" s="8">
        <v>3.11</v>
      </c>
      <c r="B63" s="8" t="s">
        <v>211</v>
      </c>
      <c r="C63" s="27" t="s">
        <v>242</v>
      </c>
      <c r="D63" s="28" t="s">
        <v>251</v>
      </c>
      <c r="E63" s="27" t="s">
        <v>26</v>
      </c>
      <c r="F63" s="30" t="s">
        <v>252</v>
      </c>
      <c r="G63" s="29" t="s">
        <v>253</v>
      </c>
      <c r="H63" s="35"/>
      <c r="I63" s="35"/>
      <c r="J63" s="33"/>
      <c r="K63" s="33"/>
      <c r="L63" s="13"/>
      <c r="M63" s="13"/>
    </row>
    <row r="64" spans="1:13" ht="105" x14ac:dyDescent="0.2">
      <c r="A64" s="8">
        <v>3.12</v>
      </c>
      <c r="B64" s="8" t="s">
        <v>211</v>
      </c>
      <c r="C64" s="27" t="s">
        <v>242</v>
      </c>
      <c r="D64" s="28" t="s">
        <v>254</v>
      </c>
      <c r="E64" s="27" t="s">
        <v>26</v>
      </c>
      <c r="F64" s="27" t="s">
        <v>255</v>
      </c>
      <c r="G64" s="29" t="s">
        <v>256</v>
      </c>
      <c r="H64" s="35"/>
      <c r="I64" s="35"/>
      <c r="J64" s="33"/>
      <c r="K64" s="33"/>
      <c r="L64" s="13"/>
      <c r="M64" s="13"/>
    </row>
    <row r="65" spans="1:13" ht="120" x14ac:dyDescent="0.2">
      <c r="A65" s="8">
        <v>3.13</v>
      </c>
      <c r="B65" s="8" t="s">
        <v>211</v>
      </c>
      <c r="C65" s="27" t="s">
        <v>257</v>
      </c>
      <c r="D65" s="28" t="s">
        <v>258</v>
      </c>
      <c r="E65" s="27" t="s">
        <v>153</v>
      </c>
      <c r="F65" s="27" t="s">
        <v>259</v>
      </c>
      <c r="G65" s="34" t="s">
        <v>260</v>
      </c>
      <c r="H65" s="35"/>
      <c r="I65" s="35"/>
      <c r="J65" s="33"/>
      <c r="K65" s="33"/>
      <c r="L65" s="13"/>
      <c r="M65" s="13"/>
    </row>
    <row r="66" spans="1:13" ht="45" x14ac:dyDescent="0.2">
      <c r="A66" s="8">
        <v>3.14</v>
      </c>
      <c r="B66" s="8" t="s">
        <v>211</v>
      </c>
      <c r="C66" s="27" t="s">
        <v>257</v>
      </c>
      <c r="D66" s="36" t="s">
        <v>261</v>
      </c>
      <c r="E66" s="34"/>
      <c r="F66" s="34"/>
      <c r="G66" s="34"/>
      <c r="H66" s="35"/>
      <c r="I66" s="35"/>
      <c r="J66" s="33"/>
      <c r="K66" s="33"/>
      <c r="L66" s="13"/>
      <c r="M66" s="13"/>
    </row>
    <row r="67" spans="1:13" ht="75" x14ac:dyDescent="0.2">
      <c r="A67" s="8">
        <v>3.15</v>
      </c>
      <c r="B67" s="8" t="s">
        <v>211</v>
      </c>
      <c r="C67" s="27" t="s">
        <v>262</v>
      </c>
      <c r="D67" s="28" t="s">
        <v>263</v>
      </c>
      <c r="E67" s="27" t="s">
        <v>26</v>
      </c>
      <c r="F67" s="27" t="s">
        <v>264</v>
      </c>
      <c r="G67" s="29" t="s">
        <v>265</v>
      </c>
      <c r="H67" s="30" t="s">
        <v>266</v>
      </c>
      <c r="I67" s="30" t="s">
        <v>267</v>
      </c>
      <c r="J67" s="33"/>
      <c r="K67" s="33"/>
      <c r="L67" s="13"/>
      <c r="M67" s="13"/>
    </row>
    <row r="68" spans="1:13" ht="60" x14ac:dyDescent="0.2">
      <c r="A68" s="8">
        <v>3.16</v>
      </c>
      <c r="B68" s="8" t="s">
        <v>211</v>
      </c>
      <c r="C68" s="27" t="s">
        <v>262</v>
      </c>
      <c r="D68" s="28" t="s">
        <v>268</v>
      </c>
      <c r="E68" s="27" t="s">
        <v>21</v>
      </c>
      <c r="F68" s="27" t="s">
        <v>269</v>
      </c>
      <c r="G68" s="29" t="s">
        <v>270</v>
      </c>
      <c r="H68" s="35"/>
      <c r="I68" s="35"/>
      <c r="J68" s="33"/>
      <c r="K68" s="33"/>
      <c r="L68" s="13"/>
      <c r="M68" s="13"/>
    </row>
    <row r="69" spans="1:13" ht="45" x14ac:dyDescent="0.2">
      <c r="A69" s="8">
        <v>3.17</v>
      </c>
      <c r="B69" s="8" t="s">
        <v>211</v>
      </c>
      <c r="C69" s="27" t="s">
        <v>262</v>
      </c>
      <c r="D69" s="28" t="s">
        <v>271</v>
      </c>
      <c r="E69" s="27" t="s">
        <v>26</v>
      </c>
      <c r="F69" s="27" t="s">
        <v>272</v>
      </c>
      <c r="G69" s="29" t="s">
        <v>273</v>
      </c>
      <c r="H69" s="35"/>
      <c r="I69" s="35"/>
      <c r="J69" s="33"/>
      <c r="K69" s="33"/>
      <c r="L69" s="13"/>
      <c r="M69" s="13"/>
    </row>
    <row r="70" spans="1:13" ht="75" x14ac:dyDescent="0.2">
      <c r="A70" s="8">
        <v>3.18</v>
      </c>
      <c r="B70" s="8" t="s">
        <v>211</v>
      </c>
      <c r="C70" s="27" t="s">
        <v>262</v>
      </c>
      <c r="D70" s="28" t="s">
        <v>274</v>
      </c>
      <c r="E70" s="27" t="s">
        <v>26</v>
      </c>
      <c r="F70" s="27" t="s">
        <v>275</v>
      </c>
      <c r="G70" s="29" t="s">
        <v>276</v>
      </c>
      <c r="H70" s="35"/>
      <c r="I70" s="35"/>
      <c r="J70" s="33"/>
      <c r="K70" s="33"/>
      <c r="L70" s="13"/>
      <c r="M70" s="13"/>
    </row>
    <row r="71" spans="1:13" ht="45" x14ac:dyDescent="0.2">
      <c r="A71" s="8">
        <v>3.19</v>
      </c>
      <c r="B71" s="8" t="s">
        <v>211</v>
      </c>
      <c r="C71" s="37" t="s">
        <v>262</v>
      </c>
      <c r="D71" s="38" t="s">
        <v>277</v>
      </c>
      <c r="E71" s="37" t="s">
        <v>26</v>
      </c>
      <c r="F71" s="37" t="s">
        <v>278</v>
      </c>
      <c r="G71" s="37" t="s">
        <v>279</v>
      </c>
      <c r="H71" s="39"/>
      <c r="I71" s="39"/>
      <c r="J71" s="33"/>
      <c r="K71" s="33"/>
      <c r="L71" s="13"/>
      <c r="M71" s="13"/>
    </row>
    <row r="72" spans="1:13" ht="60" x14ac:dyDescent="0.2">
      <c r="A72" s="8">
        <v>3.2</v>
      </c>
      <c r="B72" s="8" t="s">
        <v>211</v>
      </c>
      <c r="C72" s="34" t="s">
        <v>262</v>
      </c>
      <c r="D72" s="36" t="s">
        <v>280</v>
      </c>
      <c r="E72" s="34" t="s">
        <v>21</v>
      </c>
      <c r="F72" s="34" t="s">
        <v>281</v>
      </c>
      <c r="G72" s="34"/>
      <c r="H72" s="35"/>
      <c r="I72" s="35"/>
      <c r="J72" s="33"/>
      <c r="K72" s="33"/>
      <c r="L72" s="13"/>
      <c r="M72" s="13"/>
    </row>
    <row r="73" spans="1:13" ht="60" x14ac:dyDescent="0.2">
      <c r="A73" s="8">
        <v>3.21</v>
      </c>
      <c r="B73" s="8" t="s">
        <v>211</v>
      </c>
      <c r="C73" s="27" t="s">
        <v>262</v>
      </c>
      <c r="D73" s="28" t="s">
        <v>282</v>
      </c>
      <c r="E73" s="27" t="s">
        <v>21</v>
      </c>
      <c r="F73" s="34" t="s">
        <v>283</v>
      </c>
      <c r="G73" s="34"/>
      <c r="H73" s="35"/>
      <c r="I73" s="35"/>
      <c r="J73" s="33"/>
      <c r="K73" s="33"/>
      <c r="L73" s="13"/>
      <c r="M73" s="13"/>
    </row>
    <row r="74" spans="1:13" ht="45" x14ac:dyDescent="0.2">
      <c r="A74" s="8">
        <v>3.22</v>
      </c>
      <c r="B74" s="8" t="s">
        <v>211</v>
      </c>
      <c r="C74" s="27" t="s">
        <v>262</v>
      </c>
      <c r="D74" s="28" t="s">
        <v>284</v>
      </c>
      <c r="E74" s="27" t="s">
        <v>153</v>
      </c>
      <c r="F74" s="27" t="s">
        <v>285</v>
      </c>
      <c r="G74" s="29" t="s">
        <v>286</v>
      </c>
      <c r="H74" s="30" t="s">
        <v>25</v>
      </c>
      <c r="I74" s="30" t="s">
        <v>30</v>
      </c>
      <c r="J74" s="29"/>
      <c r="K74" s="29"/>
      <c r="L74" s="13"/>
      <c r="M74" s="13"/>
    </row>
    <row r="75" spans="1:13" ht="45" x14ac:dyDescent="0.2">
      <c r="A75" s="8">
        <v>3.23</v>
      </c>
      <c r="B75" s="8" t="s">
        <v>211</v>
      </c>
      <c r="C75" s="27" t="s">
        <v>287</v>
      </c>
      <c r="D75" s="28" t="s">
        <v>288</v>
      </c>
      <c r="E75" s="27" t="s">
        <v>153</v>
      </c>
      <c r="F75" s="27" t="s">
        <v>289</v>
      </c>
      <c r="G75" s="29" t="s">
        <v>290</v>
      </c>
      <c r="H75" s="30" t="s">
        <v>25</v>
      </c>
      <c r="I75" s="30" t="s">
        <v>30</v>
      </c>
      <c r="J75" s="29"/>
      <c r="K75" s="29"/>
      <c r="L75" s="13"/>
      <c r="M75" s="13"/>
    </row>
    <row r="76" spans="1:13" ht="60" x14ac:dyDescent="0.2">
      <c r="A76" s="8">
        <v>3.24</v>
      </c>
      <c r="B76" s="8" t="s">
        <v>211</v>
      </c>
      <c r="C76" s="27" t="s">
        <v>287</v>
      </c>
      <c r="D76" s="28" t="s">
        <v>291</v>
      </c>
      <c r="E76" s="27" t="s">
        <v>153</v>
      </c>
      <c r="F76" s="27" t="s">
        <v>292</v>
      </c>
      <c r="G76" s="29" t="s">
        <v>286</v>
      </c>
      <c r="H76" s="30" t="s">
        <v>25</v>
      </c>
      <c r="I76" s="30" t="s">
        <v>30</v>
      </c>
      <c r="J76" s="29"/>
      <c r="K76" s="29"/>
      <c r="L76" s="13"/>
      <c r="M76" s="13"/>
    </row>
    <row r="77" spans="1:13" ht="120" x14ac:dyDescent="0.2">
      <c r="A77" s="8">
        <v>3.25</v>
      </c>
      <c r="B77" s="8" t="s">
        <v>211</v>
      </c>
      <c r="C77" s="27" t="s">
        <v>287</v>
      </c>
      <c r="D77" s="28" t="s">
        <v>293</v>
      </c>
      <c r="E77" s="27" t="s">
        <v>153</v>
      </c>
      <c r="F77" s="27" t="s">
        <v>294</v>
      </c>
      <c r="G77" s="29" t="s">
        <v>286</v>
      </c>
      <c r="H77" s="30" t="s">
        <v>25</v>
      </c>
      <c r="I77" s="30" t="s">
        <v>30</v>
      </c>
      <c r="J77" s="29"/>
      <c r="K77" s="29"/>
      <c r="L77" s="13"/>
      <c r="M77" s="13"/>
    </row>
    <row r="78" spans="1:13" ht="45" x14ac:dyDescent="0.2">
      <c r="A78" s="8">
        <v>3.26</v>
      </c>
      <c r="B78" s="8" t="s">
        <v>211</v>
      </c>
      <c r="C78" s="27" t="s">
        <v>287</v>
      </c>
      <c r="D78" s="28" t="s">
        <v>295</v>
      </c>
      <c r="E78" s="27" t="s">
        <v>21</v>
      </c>
      <c r="F78" s="27" t="s">
        <v>296</v>
      </c>
      <c r="G78" s="34"/>
      <c r="H78" s="34"/>
      <c r="I78" s="34"/>
      <c r="J78" s="29"/>
      <c r="K78" s="29"/>
      <c r="L78" s="13"/>
      <c r="M78" s="13"/>
    </row>
    <row r="79" spans="1:13" ht="90" x14ac:dyDescent="0.2">
      <c r="A79" s="8">
        <v>3.27</v>
      </c>
      <c r="B79" s="8" t="s">
        <v>211</v>
      </c>
      <c r="C79" s="27" t="s">
        <v>287</v>
      </c>
      <c r="D79" s="28" t="s">
        <v>297</v>
      </c>
      <c r="E79" s="27" t="s">
        <v>21</v>
      </c>
      <c r="F79" s="27" t="s">
        <v>298</v>
      </c>
      <c r="G79" s="34"/>
      <c r="H79" s="34"/>
      <c r="I79" s="34"/>
      <c r="J79" s="29"/>
      <c r="K79" s="29"/>
      <c r="L79" s="13"/>
      <c r="M79" s="13"/>
    </row>
    <row r="80" spans="1:13" ht="75" x14ac:dyDescent="0.2">
      <c r="A80" s="8">
        <v>3.28</v>
      </c>
      <c r="B80" s="8" t="s">
        <v>211</v>
      </c>
      <c r="C80" s="27" t="s">
        <v>287</v>
      </c>
      <c r="D80" s="28" t="s">
        <v>299</v>
      </c>
      <c r="E80" s="27" t="s">
        <v>21</v>
      </c>
      <c r="F80" s="27" t="s">
        <v>300</v>
      </c>
      <c r="G80" s="34"/>
      <c r="H80" s="34"/>
      <c r="I80" s="34"/>
      <c r="J80" s="29"/>
      <c r="K80" s="29"/>
      <c r="L80" s="13"/>
      <c r="M80" s="13"/>
    </row>
    <row r="81" spans="1:13" ht="75" x14ac:dyDescent="0.2">
      <c r="A81" s="8">
        <v>3.29</v>
      </c>
      <c r="B81" s="8" t="s">
        <v>211</v>
      </c>
      <c r="C81" s="27" t="s">
        <v>287</v>
      </c>
      <c r="D81" s="28" t="s">
        <v>301</v>
      </c>
      <c r="E81" s="27" t="s">
        <v>21</v>
      </c>
      <c r="F81" s="27" t="s">
        <v>302</v>
      </c>
      <c r="G81" s="34"/>
      <c r="H81" s="34"/>
      <c r="I81" s="34"/>
      <c r="J81" s="29"/>
      <c r="K81" s="29"/>
      <c r="L81" s="13"/>
      <c r="M81" s="13"/>
    </row>
    <row r="82" spans="1:13" ht="165" x14ac:dyDescent="0.2">
      <c r="A82" s="8">
        <v>3.3</v>
      </c>
      <c r="B82" s="8" t="s">
        <v>211</v>
      </c>
      <c r="C82" s="34" t="s">
        <v>303</v>
      </c>
      <c r="D82" s="36" t="s">
        <v>304</v>
      </c>
      <c r="E82" s="34" t="s">
        <v>21</v>
      </c>
      <c r="F82" s="34" t="s">
        <v>305</v>
      </c>
      <c r="G82" s="34"/>
      <c r="H82" s="34"/>
      <c r="I82" s="34"/>
      <c r="J82" s="29"/>
      <c r="K82" s="29"/>
      <c r="L82" s="13"/>
      <c r="M82" s="13"/>
    </row>
    <row r="83" spans="1:13" ht="60" x14ac:dyDescent="0.2">
      <c r="A83" s="8">
        <v>3.31</v>
      </c>
      <c r="B83" s="8" t="s">
        <v>211</v>
      </c>
      <c r="C83" s="27" t="s">
        <v>303</v>
      </c>
      <c r="D83" s="28" t="s">
        <v>306</v>
      </c>
      <c r="E83" s="27" t="s">
        <v>21</v>
      </c>
      <c r="F83" s="27" t="s">
        <v>307</v>
      </c>
      <c r="G83" s="34"/>
      <c r="H83" s="34"/>
      <c r="I83" s="34"/>
      <c r="J83" s="29"/>
      <c r="K83" s="29"/>
      <c r="L83" s="13"/>
      <c r="M83" s="13"/>
    </row>
    <row r="84" spans="1:13" ht="409.5" x14ac:dyDescent="0.2">
      <c r="A84" s="8">
        <v>3.32</v>
      </c>
      <c r="B84" s="8" t="s">
        <v>211</v>
      </c>
      <c r="C84" s="27" t="s">
        <v>303</v>
      </c>
      <c r="D84" s="28" t="s">
        <v>308</v>
      </c>
      <c r="E84" s="27" t="s">
        <v>21</v>
      </c>
      <c r="F84" s="34" t="s">
        <v>309</v>
      </c>
      <c r="G84" s="34"/>
      <c r="H84" s="34"/>
      <c r="I84" s="34"/>
      <c r="J84" s="29"/>
      <c r="K84" s="29"/>
      <c r="L84" s="13"/>
      <c r="M84" s="13"/>
    </row>
    <row r="85" spans="1:13" ht="75" x14ac:dyDescent="0.2">
      <c r="A85" s="8">
        <v>3.33</v>
      </c>
      <c r="B85" s="8" t="s">
        <v>211</v>
      </c>
      <c r="C85" s="27" t="s">
        <v>303</v>
      </c>
      <c r="D85" s="28" t="s">
        <v>310</v>
      </c>
      <c r="E85" s="27" t="s">
        <v>21</v>
      </c>
      <c r="F85" s="34" t="s">
        <v>311</v>
      </c>
      <c r="G85" s="34"/>
      <c r="H85" s="34"/>
      <c r="I85" s="34"/>
      <c r="J85" s="29"/>
      <c r="K85" s="29"/>
      <c r="L85" s="13"/>
      <c r="M85" s="13"/>
    </row>
    <row r="86" spans="1:13" ht="60" x14ac:dyDescent="0.2">
      <c r="A86" s="8">
        <v>3.34</v>
      </c>
      <c r="B86" s="8" t="s">
        <v>211</v>
      </c>
      <c r="C86" s="27" t="s">
        <v>303</v>
      </c>
      <c r="D86" s="28" t="s">
        <v>312</v>
      </c>
      <c r="E86" s="27" t="s">
        <v>21</v>
      </c>
      <c r="F86" s="34" t="s">
        <v>313</v>
      </c>
      <c r="G86" s="34"/>
      <c r="H86" s="34"/>
      <c r="I86" s="34"/>
      <c r="J86" s="29"/>
      <c r="K86" s="29"/>
      <c r="L86" s="13"/>
      <c r="M86" s="13"/>
    </row>
    <row r="87" spans="1:13" ht="75" x14ac:dyDescent="0.2">
      <c r="A87" s="8">
        <v>3.3500000000000099</v>
      </c>
      <c r="B87" s="8" t="s">
        <v>211</v>
      </c>
      <c r="C87" s="27" t="s">
        <v>314</v>
      </c>
      <c r="D87" s="28" t="s">
        <v>315</v>
      </c>
      <c r="E87" s="27" t="s">
        <v>21</v>
      </c>
      <c r="F87" s="27" t="s">
        <v>316</v>
      </c>
      <c r="G87" s="34"/>
      <c r="H87" s="34"/>
      <c r="I87" s="34"/>
      <c r="J87" s="29"/>
      <c r="K87" s="29"/>
      <c r="L87" s="13"/>
      <c r="M87" s="13"/>
    </row>
    <row r="88" spans="1:13" ht="75" x14ac:dyDescent="0.2">
      <c r="A88" s="8">
        <v>3.3600000000000101</v>
      </c>
      <c r="B88" s="8" t="s">
        <v>211</v>
      </c>
      <c r="C88" s="27" t="s">
        <v>314</v>
      </c>
      <c r="D88" s="28" t="s">
        <v>317</v>
      </c>
      <c r="E88" s="27" t="s">
        <v>21</v>
      </c>
      <c r="F88" s="27" t="s">
        <v>318</v>
      </c>
      <c r="G88" s="34"/>
      <c r="H88" s="34"/>
      <c r="I88" s="34"/>
      <c r="J88" s="29"/>
      <c r="K88" s="29"/>
      <c r="L88" s="13"/>
      <c r="M88" s="13"/>
    </row>
    <row r="89" spans="1:13" ht="60" x14ac:dyDescent="0.2">
      <c r="A89" s="8">
        <v>3.3700000000000099</v>
      </c>
      <c r="B89" s="8" t="s">
        <v>211</v>
      </c>
      <c r="C89" s="27" t="s">
        <v>314</v>
      </c>
      <c r="D89" s="28" t="s">
        <v>319</v>
      </c>
      <c r="E89" s="27" t="s">
        <v>21</v>
      </c>
      <c r="F89" s="27" t="s">
        <v>320</v>
      </c>
      <c r="G89" s="34"/>
      <c r="H89" s="34"/>
      <c r="I89" s="34"/>
      <c r="J89" s="29"/>
      <c r="K89" s="29"/>
      <c r="L89" s="13"/>
      <c r="M89" s="13"/>
    </row>
    <row r="90" spans="1:13" ht="75" x14ac:dyDescent="0.2">
      <c r="A90" s="8">
        <v>3.3800000000000101</v>
      </c>
      <c r="B90" s="8" t="s">
        <v>211</v>
      </c>
      <c r="C90" s="27" t="s">
        <v>314</v>
      </c>
      <c r="D90" s="28" t="s">
        <v>321</v>
      </c>
      <c r="E90" s="27" t="s">
        <v>21</v>
      </c>
      <c r="F90" s="27" t="s">
        <v>322</v>
      </c>
      <c r="G90" s="34"/>
      <c r="H90" s="34"/>
      <c r="I90" s="34"/>
      <c r="J90" s="29"/>
      <c r="K90" s="29"/>
      <c r="L90" s="13"/>
      <c r="M90" s="13"/>
    </row>
    <row r="91" spans="1:13" ht="75" x14ac:dyDescent="0.2">
      <c r="A91" s="8">
        <v>3.3900000000000099</v>
      </c>
      <c r="B91" s="8" t="s">
        <v>211</v>
      </c>
      <c r="C91" s="27" t="s">
        <v>314</v>
      </c>
      <c r="D91" s="28" t="s">
        <v>323</v>
      </c>
      <c r="E91" s="27" t="s">
        <v>21</v>
      </c>
      <c r="F91" s="27" t="s">
        <v>324</v>
      </c>
      <c r="G91" s="34"/>
      <c r="H91" s="34"/>
      <c r="I91" s="34"/>
      <c r="J91" s="29"/>
      <c r="K91" s="29"/>
      <c r="L91" s="13"/>
      <c r="M91" s="13"/>
    </row>
    <row r="92" spans="1:13" ht="60" x14ac:dyDescent="0.2">
      <c r="A92" s="8">
        <v>3.4000000000000101</v>
      </c>
      <c r="B92" s="8" t="s">
        <v>211</v>
      </c>
      <c r="C92" s="27" t="s">
        <v>325</v>
      </c>
      <c r="D92" s="28" t="s">
        <v>326</v>
      </c>
      <c r="E92" s="27" t="s">
        <v>21</v>
      </c>
      <c r="F92" s="289" t="s">
        <v>327</v>
      </c>
      <c r="G92" s="29" t="s">
        <v>328</v>
      </c>
      <c r="H92" s="35"/>
      <c r="I92" s="35"/>
      <c r="J92" s="29"/>
      <c r="K92" s="29"/>
      <c r="L92" s="13"/>
      <c r="M92" s="13"/>
    </row>
    <row r="93" spans="1:13" ht="60" x14ac:dyDescent="0.2">
      <c r="A93" s="8">
        <v>3.4100000000000099</v>
      </c>
      <c r="B93" s="8" t="s">
        <v>211</v>
      </c>
      <c r="C93" s="27" t="s">
        <v>325</v>
      </c>
      <c r="D93" s="36" t="s">
        <v>329</v>
      </c>
      <c r="E93" s="27" t="s">
        <v>26</v>
      </c>
      <c r="F93" s="289"/>
      <c r="G93" s="35" t="s">
        <v>330</v>
      </c>
      <c r="H93" s="35"/>
      <c r="I93" s="35"/>
      <c r="J93" s="33"/>
      <c r="K93" s="33"/>
      <c r="L93" s="13"/>
      <c r="M93" s="13"/>
    </row>
    <row r="94" spans="1:13" ht="30" x14ac:dyDescent="0.2">
      <c r="A94" s="8">
        <v>3.4200000000000101</v>
      </c>
      <c r="B94" s="8" t="s">
        <v>211</v>
      </c>
      <c r="C94" s="27" t="s">
        <v>325</v>
      </c>
      <c r="D94" s="36" t="s">
        <v>331</v>
      </c>
      <c r="E94" s="27" t="s">
        <v>26</v>
      </c>
      <c r="F94" s="289"/>
      <c r="G94" s="35" t="s">
        <v>332</v>
      </c>
      <c r="H94" s="35"/>
      <c r="I94" s="35"/>
      <c r="J94" s="33"/>
      <c r="K94" s="33"/>
      <c r="L94" s="13"/>
      <c r="M94" s="13"/>
    </row>
    <row r="95" spans="1:13" ht="30" x14ac:dyDescent="0.2">
      <c r="A95" s="8">
        <v>3.4300000000000099</v>
      </c>
      <c r="B95" s="8" t="s">
        <v>211</v>
      </c>
      <c r="C95" s="27" t="s">
        <v>325</v>
      </c>
      <c r="D95" s="36" t="s">
        <v>333</v>
      </c>
      <c r="E95" s="27" t="s">
        <v>26</v>
      </c>
      <c r="F95" s="289"/>
      <c r="G95" s="35" t="s">
        <v>334</v>
      </c>
      <c r="H95" s="35"/>
      <c r="I95" s="35"/>
      <c r="J95" s="33"/>
      <c r="K95" s="33"/>
      <c r="L95" s="13"/>
      <c r="M95" s="13"/>
    </row>
    <row r="96" spans="1:13" ht="30" x14ac:dyDescent="0.2">
      <c r="A96" s="8">
        <v>3.4400000000000102</v>
      </c>
      <c r="B96" s="8" t="s">
        <v>211</v>
      </c>
      <c r="C96" s="27" t="s">
        <v>325</v>
      </c>
      <c r="D96" s="36" t="s">
        <v>335</v>
      </c>
      <c r="E96" s="27" t="s">
        <v>26</v>
      </c>
      <c r="F96" s="19"/>
      <c r="G96" s="17"/>
      <c r="H96" s="24"/>
      <c r="I96" s="24"/>
      <c r="J96" s="40"/>
      <c r="K96" s="40"/>
      <c r="L96" s="13"/>
      <c r="M96" s="13"/>
    </row>
    <row r="97" spans="1:13" ht="51" x14ac:dyDescent="0.2">
      <c r="A97" s="41">
        <v>4.0999999999999996</v>
      </c>
      <c r="B97" s="41" t="s">
        <v>336</v>
      </c>
      <c r="C97" s="41" t="s">
        <v>337</v>
      </c>
      <c r="D97" s="42" t="s">
        <v>338</v>
      </c>
      <c r="E97" s="41" t="s">
        <v>153</v>
      </c>
      <c r="F97" s="41" t="s">
        <v>339</v>
      </c>
      <c r="G97" s="43" t="s">
        <v>340</v>
      </c>
      <c r="H97" s="44" t="s">
        <v>25</v>
      </c>
      <c r="I97" s="44" t="s">
        <v>30</v>
      </c>
      <c r="J97" s="43"/>
      <c r="K97" s="43"/>
      <c r="L97" s="45"/>
      <c r="M97" s="45"/>
    </row>
    <row r="98" spans="1:13" ht="76.5" x14ac:dyDescent="0.2">
      <c r="A98" s="41">
        <v>4.2</v>
      </c>
      <c r="B98" s="41" t="s">
        <v>336</v>
      </c>
      <c r="C98" s="41" t="s">
        <v>337</v>
      </c>
      <c r="D98" s="42" t="s">
        <v>341</v>
      </c>
      <c r="E98" s="41" t="s">
        <v>153</v>
      </c>
      <c r="F98" s="41" t="s">
        <v>342</v>
      </c>
      <c r="G98" s="43" t="s">
        <v>343</v>
      </c>
      <c r="H98" s="44" t="s">
        <v>25</v>
      </c>
      <c r="I98" s="44" t="s">
        <v>30</v>
      </c>
      <c r="J98" s="43"/>
      <c r="K98" s="43"/>
      <c r="L98" s="45"/>
      <c r="M98" s="45"/>
    </row>
    <row r="99" spans="1:13" ht="102" x14ac:dyDescent="0.2">
      <c r="A99" s="41">
        <v>4.3</v>
      </c>
      <c r="B99" s="41" t="s">
        <v>336</v>
      </c>
      <c r="C99" s="41" t="s">
        <v>337</v>
      </c>
      <c r="D99" s="42" t="s">
        <v>344</v>
      </c>
      <c r="E99" s="41" t="s">
        <v>21</v>
      </c>
      <c r="F99" s="41" t="s">
        <v>345</v>
      </c>
      <c r="G99" s="43" t="s">
        <v>346</v>
      </c>
      <c r="H99" s="46"/>
      <c r="I99" s="46"/>
      <c r="J99" s="43"/>
      <c r="K99" s="43"/>
      <c r="L99" s="45"/>
      <c r="M99" s="45"/>
    </row>
    <row r="100" spans="1:13" ht="89.25" x14ac:dyDescent="0.2">
      <c r="A100" s="41">
        <v>4.4000000000000004</v>
      </c>
      <c r="B100" s="41" t="s">
        <v>336</v>
      </c>
      <c r="C100" s="41" t="s">
        <v>337</v>
      </c>
      <c r="D100" s="42" t="s">
        <v>347</v>
      </c>
      <c r="E100" s="41" t="s">
        <v>21</v>
      </c>
      <c r="F100" s="41" t="s">
        <v>348</v>
      </c>
      <c r="G100" s="43" t="s">
        <v>349</v>
      </c>
      <c r="H100" s="46"/>
      <c r="I100" s="46"/>
      <c r="J100" s="43"/>
      <c r="K100" s="43"/>
      <c r="L100" s="45"/>
      <c r="M100" s="45"/>
    </row>
    <row r="101" spans="1:13" ht="76.5" x14ac:dyDescent="0.2">
      <c r="A101" s="41">
        <v>4.5</v>
      </c>
      <c r="B101" s="41" t="s">
        <v>336</v>
      </c>
      <c r="C101" s="41" t="s">
        <v>350</v>
      </c>
      <c r="D101" s="42" t="s">
        <v>351</v>
      </c>
      <c r="E101" s="41" t="s">
        <v>153</v>
      </c>
      <c r="F101" s="41" t="s">
        <v>352</v>
      </c>
      <c r="G101" s="43" t="s">
        <v>353</v>
      </c>
      <c r="H101" s="47" t="s">
        <v>25</v>
      </c>
      <c r="I101" s="47" t="s">
        <v>30</v>
      </c>
      <c r="J101" s="43"/>
      <c r="K101" s="43"/>
      <c r="L101" s="45"/>
      <c r="M101" s="45"/>
    </row>
    <row r="102" spans="1:13" ht="76.5" x14ac:dyDescent="0.2">
      <c r="A102" s="41">
        <v>4.5999999999999996</v>
      </c>
      <c r="B102" s="41" t="s">
        <v>336</v>
      </c>
      <c r="C102" s="41" t="s">
        <v>350</v>
      </c>
      <c r="D102" s="48" t="s">
        <v>354</v>
      </c>
      <c r="E102" s="41" t="s">
        <v>26</v>
      </c>
      <c r="F102" s="41" t="s">
        <v>355</v>
      </c>
      <c r="G102" s="43" t="s">
        <v>356</v>
      </c>
      <c r="H102" s="47" t="s">
        <v>357</v>
      </c>
      <c r="I102" s="47" t="s">
        <v>358</v>
      </c>
      <c r="J102" s="49"/>
      <c r="K102" s="49"/>
      <c r="L102" s="45"/>
      <c r="M102" s="45"/>
    </row>
    <row r="103" spans="1:13" ht="51" x14ac:dyDescent="0.2">
      <c r="A103" s="41">
        <v>4.7</v>
      </c>
      <c r="B103" s="41" t="s">
        <v>336</v>
      </c>
      <c r="C103" s="41" t="s">
        <v>350</v>
      </c>
      <c r="D103" s="42" t="s">
        <v>359</v>
      </c>
      <c r="E103" s="41" t="s">
        <v>26</v>
      </c>
      <c r="F103" s="41" t="s">
        <v>360</v>
      </c>
      <c r="G103" s="43" t="s">
        <v>361</v>
      </c>
      <c r="H103" s="44" t="s">
        <v>362</v>
      </c>
      <c r="I103" s="44" t="s">
        <v>363</v>
      </c>
      <c r="J103" s="49"/>
      <c r="K103" s="49"/>
      <c r="L103" s="45"/>
      <c r="M103" s="45"/>
    </row>
    <row r="104" spans="1:13" ht="25.5" x14ac:dyDescent="0.2">
      <c r="A104" s="41">
        <v>4.8</v>
      </c>
      <c r="B104" s="41" t="s">
        <v>336</v>
      </c>
      <c r="C104" s="41" t="s">
        <v>350</v>
      </c>
      <c r="D104" s="42" t="s">
        <v>364</v>
      </c>
      <c r="E104" s="41" t="s">
        <v>26</v>
      </c>
      <c r="F104" s="41" t="s">
        <v>365</v>
      </c>
      <c r="G104" s="43" t="s">
        <v>366</v>
      </c>
      <c r="H104" s="47" t="s">
        <v>25</v>
      </c>
      <c r="I104" s="47" t="s">
        <v>30</v>
      </c>
      <c r="J104" s="43"/>
      <c r="K104" s="43"/>
      <c r="L104" s="45"/>
      <c r="M104" s="45"/>
    </row>
    <row r="105" spans="1:13" ht="25.5" x14ac:dyDescent="0.2">
      <c r="A105" s="41">
        <v>4.9000000000000004</v>
      </c>
      <c r="B105" s="41" t="s">
        <v>336</v>
      </c>
      <c r="C105" s="41" t="s">
        <v>367</v>
      </c>
      <c r="D105" s="42" t="s">
        <v>368</v>
      </c>
      <c r="E105" s="41" t="s">
        <v>21</v>
      </c>
      <c r="F105" s="41" t="s">
        <v>369</v>
      </c>
      <c r="G105" s="43" t="s">
        <v>370</v>
      </c>
      <c r="H105" s="47" t="s">
        <v>25</v>
      </c>
      <c r="I105" s="47" t="s">
        <v>30</v>
      </c>
      <c r="J105" s="43"/>
      <c r="K105" s="43"/>
      <c r="L105" s="45"/>
      <c r="M105" s="45"/>
    </row>
    <row r="106" spans="1:13" ht="25.5" x14ac:dyDescent="0.2">
      <c r="A106" s="41">
        <v>4.0999999999999996</v>
      </c>
      <c r="B106" s="41" t="s">
        <v>336</v>
      </c>
      <c r="C106" s="41" t="s">
        <v>367</v>
      </c>
      <c r="D106" s="42" t="s">
        <v>371</v>
      </c>
      <c r="E106" s="41" t="s">
        <v>21</v>
      </c>
      <c r="F106" s="41" t="s">
        <v>372</v>
      </c>
      <c r="G106" s="43" t="s">
        <v>373</v>
      </c>
      <c r="H106" s="47" t="s">
        <v>374</v>
      </c>
      <c r="I106" s="47" t="s">
        <v>375</v>
      </c>
      <c r="J106" s="49"/>
      <c r="K106" s="49"/>
      <c r="L106" s="45"/>
      <c r="M106" s="45"/>
    </row>
    <row r="107" spans="1:13" ht="102" x14ac:dyDescent="0.2">
      <c r="A107" s="41">
        <v>4.1100000000000003</v>
      </c>
      <c r="B107" s="41" t="s">
        <v>336</v>
      </c>
      <c r="C107" s="41" t="s">
        <v>367</v>
      </c>
      <c r="D107" s="42" t="s">
        <v>376</v>
      </c>
      <c r="E107" s="41" t="s">
        <v>21</v>
      </c>
      <c r="F107" s="41" t="s">
        <v>377</v>
      </c>
      <c r="G107" s="46" t="s">
        <v>378</v>
      </c>
      <c r="H107" s="47" t="s">
        <v>25</v>
      </c>
      <c r="I107" s="47" t="s">
        <v>30</v>
      </c>
      <c r="J107" s="43"/>
      <c r="K107" s="43"/>
      <c r="L107" s="45"/>
      <c r="M107" s="45"/>
    </row>
    <row r="108" spans="1:13" ht="25.5" x14ac:dyDescent="0.2">
      <c r="A108" s="41">
        <v>4.12</v>
      </c>
      <c r="B108" s="41" t="s">
        <v>336</v>
      </c>
      <c r="C108" s="41" t="s">
        <v>379</v>
      </c>
      <c r="D108" s="42" t="s">
        <v>380</v>
      </c>
      <c r="E108" s="41" t="s">
        <v>21</v>
      </c>
      <c r="F108" s="41" t="s">
        <v>381</v>
      </c>
      <c r="G108" s="46"/>
      <c r="H108" s="46"/>
      <c r="I108" s="46"/>
      <c r="J108" s="43"/>
      <c r="K108" s="43"/>
      <c r="L108" s="45"/>
      <c r="M108" s="45"/>
    </row>
    <row r="109" spans="1:13" ht="25.5" x14ac:dyDescent="0.2">
      <c r="A109" s="41">
        <v>4.13</v>
      </c>
      <c r="B109" s="41" t="s">
        <v>336</v>
      </c>
      <c r="C109" s="41" t="s">
        <v>379</v>
      </c>
      <c r="D109" s="42" t="s">
        <v>382</v>
      </c>
      <c r="E109" s="41" t="s">
        <v>21</v>
      </c>
      <c r="F109" s="41" t="s">
        <v>383</v>
      </c>
      <c r="G109" s="46"/>
      <c r="H109" s="46"/>
      <c r="I109" s="46"/>
      <c r="J109" s="43"/>
      <c r="K109" s="43"/>
      <c r="L109" s="45"/>
      <c r="M109" s="45"/>
    </row>
    <row r="110" spans="1:13" ht="25.5" x14ac:dyDescent="0.2">
      <c r="A110" s="41">
        <v>4.1399999999999997</v>
      </c>
      <c r="B110" s="41" t="s">
        <v>336</v>
      </c>
      <c r="C110" s="41" t="s">
        <v>379</v>
      </c>
      <c r="D110" s="42" t="s">
        <v>384</v>
      </c>
      <c r="E110" s="41" t="s">
        <v>153</v>
      </c>
      <c r="F110" s="41" t="s">
        <v>385</v>
      </c>
      <c r="G110" s="43" t="s">
        <v>386</v>
      </c>
      <c r="H110" s="44" t="s">
        <v>25</v>
      </c>
      <c r="I110" s="44" t="s">
        <v>30</v>
      </c>
      <c r="J110" s="43"/>
      <c r="K110" s="43"/>
      <c r="L110" s="45"/>
      <c r="M110" s="45"/>
    </row>
    <row r="111" spans="1:13" ht="25.5" x14ac:dyDescent="0.2">
      <c r="A111" s="41">
        <v>4.1500000000000004</v>
      </c>
      <c r="B111" s="41" t="s">
        <v>336</v>
      </c>
      <c r="C111" s="41" t="s">
        <v>379</v>
      </c>
      <c r="D111" s="42" t="s">
        <v>387</v>
      </c>
      <c r="E111" s="41" t="s">
        <v>21</v>
      </c>
      <c r="F111" s="41" t="s">
        <v>388</v>
      </c>
      <c r="G111" s="43" t="s">
        <v>389</v>
      </c>
      <c r="H111" s="46"/>
      <c r="I111" s="46"/>
      <c r="J111" s="43"/>
      <c r="K111" s="43"/>
      <c r="L111" s="45"/>
      <c r="M111" s="45"/>
    </row>
    <row r="112" spans="1:13" ht="38.25" x14ac:dyDescent="0.2">
      <c r="A112" s="41">
        <v>4.16</v>
      </c>
      <c r="B112" s="41" t="s">
        <v>336</v>
      </c>
      <c r="C112" s="41" t="s">
        <v>379</v>
      </c>
      <c r="D112" s="42" t="s">
        <v>390</v>
      </c>
      <c r="E112" s="41" t="s">
        <v>21</v>
      </c>
      <c r="F112" s="41" t="s">
        <v>391</v>
      </c>
      <c r="G112" s="43" t="s">
        <v>392</v>
      </c>
      <c r="H112" s="50"/>
      <c r="I112" s="50"/>
      <c r="J112" s="43"/>
      <c r="K112" s="43"/>
      <c r="L112" s="45"/>
      <c r="M112" s="45"/>
    </row>
    <row r="113" spans="1:13" ht="25.5" x14ac:dyDescent="0.2">
      <c r="A113" s="41">
        <v>4.17</v>
      </c>
      <c r="B113" s="41" t="s">
        <v>336</v>
      </c>
      <c r="C113" s="41" t="s">
        <v>393</v>
      </c>
      <c r="D113" s="42" t="s">
        <v>394</v>
      </c>
      <c r="E113" s="41" t="s">
        <v>21</v>
      </c>
      <c r="F113" s="41" t="s">
        <v>395</v>
      </c>
      <c r="G113" s="46" t="s">
        <v>396</v>
      </c>
      <c r="H113" s="47" t="s">
        <v>25</v>
      </c>
      <c r="I113" s="47" t="s">
        <v>30</v>
      </c>
      <c r="J113" s="43"/>
      <c r="K113" s="43"/>
      <c r="L113" s="45"/>
      <c r="M113" s="45"/>
    </row>
    <row r="114" spans="1:13" x14ac:dyDescent="0.2">
      <c r="A114" s="41">
        <v>4.18</v>
      </c>
      <c r="B114" s="41" t="s">
        <v>336</v>
      </c>
      <c r="C114" s="41" t="s">
        <v>393</v>
      </c>
      <c r="D114" s="42" t="s">
        <v>397</v>
      </c>
      <c r="E114" s="41" t="s">
        <v>21</v>
      </c>
      <c r="F114" s="41" t="s">
        <v>398</v>
      </c>
      <c r="G114" s="46" t="s">
        <v>396</v>
      </c>
      <c r="H114" s="47" t="s">
        <v>25</v>
      </c>
      <c r="I114" s="47" t="s">
        <v>30</v>
      </c>
      <c r="J114" s="43"/>
      <c r="K114" s="43"/>
      <c r="L114" s="45"/>
      <c r="M114" s="45"/>
    </row>
    <row r="115" spans="1:13" ht="25.5" x14ac:dyDescent="0.2">
      <c r="A115" s="41">
        <v>4.1900000000000004</v>
      </c>
      <c r="B115" s="41" t="s">
        <v>336</v>
      </c>
      <c r="C115" s="41" t="s">
        <v>393</v>
      </c>
      <c r="D115" s="42" t="s">
        <v>399</v>
      </c>
      <c r="E115" s="41" t="s">
        <v>21</v>
      </c>
      <c r="F115" s="41" t="s">
        <v>400</v>
      </c>
      <c r="G115" s="43" t="s">
        <v>401</v>
      </c>
      <c r="H115" s="47" t="s">
        <v>25</v>
      </c>
      <c r="I115" s="47" t="s">
        <v>30</v>
      </c>
      <c r="J115" s="43"/>
      <c r="K115" s="43"/>
      <c r="L115" s="45"/>
      <c r="M115" s="45"/>
    </row>
    <row r="116" spans="1:13" ht="38.25" x14ac:dyDescent="0.2">
      <c r="A116" s="41">
        <v>4.2</v>
      </c>
      <c r="B116" s="41" t="s">
        <v>336</v>
      </c>
      <c r="C116" s="41" t="s">
        <v>393</v>
      </c>
      <c r="D116" s="42" t="s">
        <v>402</v>
      </c>
      <c r="E116" s="41" t="s">
        <v>21</v>
      </c>
      <c r="F116" s="41" t="s">
        <v>403</v>
      </c>
      <c r="G116" s="43" t="s">
        <v>404</v>
      </c>
      <c r="H116" s="47" t="s">
        <v>25</v>
      </c>
      <c r="I116" s="47" t="s">
        <v>30</v>
      </c>
      <c r="J116" s="43"/>
      <c r="K116" s="43"/>
      <c r="L116" s="45"/>
      <c r="M116" s="45"/>
    </row>
    <row r="117" spans="1:13" ht="38.25" x14ac:dyDescent="0.2">
      <c r="A117" s="41">
        <v>4.21</v>
      </c>
      <c r="B117" s="41" t="s">
        <v>336</v>
      </c>
      <c r="C117" s="51" t="s">
        <v>393</v>
      </c>
      <c r="D117" s="52" t="s">
        <v>405</v>
      </c>
      <c r="E117" s="51" t="s">
        <v>21</v>
      </c>
      <c r="F117" s="51" t="s">
        <v>406</v>
      </c>
      <c r="G117" s="51" t="s">
        <v>407</v>
      </c>
      <c r="H117" s="53" t="s">
        <v>25</v>
      </c>
      <c r="I117" s="53" t="s">
        <v>30</v>
      </c>
      <c r="J117" s="43"/>
      <c r="K117" s="43"/>
      <c r="L117" s="45"/>
      <c r="M117" s="45"/>
    </row>
    <row r="118" spans="1:13" ht="38.25" x14ac:dyDescent="0.2">
      <c r="A118" s="41">
        <v>4.22</v>
      </c>
      <c r="B118" s="41" t="s">
        <v>336</v>
      </c>
      <c r="C118" s="41" t="s">
        <v>408</v>
      </c>
      <c r="D118" s="54" t="s">
        <v>543</v>
      </c>
      <c r="E118" s="41" t="s">
        <v>21</v>
      </c>
      <c r="F118" s="41" t="s">
        <v>410</v>
      </c>
      <c r="G118" s="46"/>
      <c r="H118" s="47" t="s">
        <v>25</v>
      </c>
      <c r="I118" s="47" t="s">
        <v>30</v>
      </c>
      <c r="J118" s="43"/>
      <c r="K118" s="43"/>
      <c r="L118" s="45"/>
      <c r="M118" s="45"/>
    </row>
    <row r="119" spans="1:13" ht="38.25" x14ac:dyDescent="0.2">
      <c r="A119" s="41">
        <v>4.2300000000000004</v>
      </c>
      <c r="B119" s="41" t="s">
        <v>336</v>
      </c>
      <c r="C119" s="41" t="s">
        <v>408</v>
      </c>
      <c r="D119" s="42" t="s">
        <v>411</v>
      </c>
      <c r="E119" s="41" t="s">
        <v>21</v>
      </c>
      <c r="F119" s="41" t="s">
        <v>412</v>
      </c>
      <c r="G119" s="46"/>
      <c r="H119" s="47" t="s">
        <v>25</v>
      </c>
      <c r="I119" s="47" t="s">
        <v>30</v>
      </c>
      <c r="J119" s="43"/>
      <c r="K119" s="43"/>
      <c r="L119" s="45"/>
      <c r="M119" s="45"/>
    </row>
    <row r="120" spans="1:13" ht="76.5" x14ac:dyDescent="0.2">
      <c r="A120" s="41">
        <v>4.24</v>
      </c>
      <c r="B120" s="41" t="s">
        <v>336</v>
      </c>
      <c r="C120" s="41" t="s">
        <v>408</v>
      </c>
      <c r="D120" s="42" t="s">
        <v>413</v>
      </c>
      <c r="E120" s="41" t="s">
        <v>21</v>
      </c>
      <c r="F120" s="42" t="s">
        <v>414</v>
      </c>
      <c r="G120" s="46" t="s">
        <v>415</v>
      </c>
      <c r="H120" s="47" t="s">
        <v>25</v>
      </c>
      <c r="I120" s="47" t="s">
        <v>30</v>
      </c>
      <c r="J120" s="43"/>
      <c r="K120" s="43"/>
      <c r="L120" s="45"/>
      <c r="M120" s="45"/>
    </row>
    <row r="121" spans="1:13" ht="102" x14ac:dyDescent="0.2">
      <c r="A121" s="41">
        <v>4.25</v>
      </c>
      <c r="B121" s="41" t="s">
        <v>336</v>
      </c>
      <c r="C121" s="41" t="s">
        <v>408</v>
      </c>
      <c r="D121" s="42" t="s">
        <v>416</v>
      </c>
      <c r="E121" s="41" t="s">
        <v>21</v>
      </c>
      <c r="F121" s="41" t="s">
        <v>417</v>
      </c>
      <c r="G121" s="46" t="s">
        <v>415</v>
      </c>
      <c r="H121" s="47" t="s">
        <v>25</v>
      </c>
      <c r="I121" s="47" t="s">
        <v>30</v>
      </c>
      <c r="J121" s="43"/>
      <c r="K121" s="43"/>
      <c r="L121" s="45"/>
      <c r="M121" s="45"/>
    </row>
    <row r="122" spans="1:13" ht="127.5" x14ac:dyDescent="0.2">
      <c r="A122" s="41">
        <v>4.26</v>
      </c>
      <c r="B122" s="41" t="s">
        <v>336</v>
      </c>
      <c r="C122" s="41" t="s">
        <v>408</v>
      </c>
      <c r="D122" s="42" t="s">
        <v>418</v>
      </c>
      <c r="E122" s="41" t="s">
        <v>21</v>
      </c>
      <c r="F122" s="41" t="s">
        <v>419</v>
      </c>
      <c r="G122" s="46"/>
      <c r="H122" s="47" t="s">
        <v>25</v>
      </c>
      <c r="I122" s="47" t="s">
        <v>30</v>
      </c>
      <c r="J122" s="43"/>
      <c r="K122" s="43"/>
      <c r="L122" s="45"/>
      <c r="M122" s="45"/>
    </row>
    <row r="123" spans="1:13" ht="63.75" x14ac:dyDescent="0.2">
      <c r="A123" s="41">
        <v>4.2699999999999996</v>
      </c>
      <c r="B123" s="41" t="s">
        <v>336</v>
      </c>
      <c r="C123" s="41" t="s">
        <v>408</v>
      </c>
      <c r="D123" s="42" t="s">
        <v>420</v>
      </c>
      <c r="E123" s="41" t="s">
        <v>21</v>
      </c>
      <c r="F123" s="43" t="s">
        <v>421</v>
      </c>
      <c r="G123" s="46"/>
      <c r="H123" s="47" t="s">
        <v>25</v>
      </c>
      <c r="I123" s="47" t="s">
        <v>30</v>
      </c>
      <c r="J123" s="43"/>
      <c r="K123" s="43"/>
      <c r="L123" s="45"/>
      <c r="M123" s="45"/>
    </row>
    <row r="124" spans="1:13" ht="76.5" x14ac:dyDescent="0.2">
      <c r="A124" s="41">
        <v>4.28</v>
      </c>
      <c r="B124" s="41" t="s">
        <v>336</v>
      </c>
      <c r="C124" s="41" t="s">
        <v>408</v>
      </c>
      <c r="D124" s="42" t="s">
        <v>422</v>
      </c>
      <c r="E124" s="41" t="s">
        <v>21</v>
      </c>
      <c r="F124" s="41" t="s">
        <v>423</v>
      </c>
      <c r="G124" s="46"/>
      <c r="H124" s="47" t="s">
        <v>25</v>
      </c>
      <c r="I124" s="47" t="s">
        <v>30</v>
      </c>
      <c r="J124" s="43"/>
      <c r="K124" s="43"/>
      <c r="L124" s="45"/>
      <c r="M124" s="45"/>
    </row>
    <row r="125" spans="1:13" ht="63.75" x14ac:dyDescent="0.2">
      <c r="A125" s="41">
        <v>4.29</v>
      </c>
      <c r="B125" s="41" t="s">
        <v>336</v>
      </c>
      <c r="C125" s="41" t="s">
        <v>408</v>
      </c>
      <c r="D125" s="42" t="s">
        <v>424</v>
      </c>
      <c r="E125" s="41" t="s">
        <v>21</v>
      </c>
      <c r="F125" s="41" t="s">
        <v>425</v>
      </c>
      <c r="G125" s="46"/>
      <c r="H125" s="47" t="s">
        <v>25</v>
      </c>
      <c r="I125" s="47" t="s">
        <v>30</v>
      </c>
      <c r="J125" s="43"/>
      <c r="K125" s="43"/>
      <c r="L125" s="45"/>
      <c r="M125" s="45"/>
    </row>
    <row r="126" spans="1:13" ht="63.75" x14ac:dyDescent="0.2">
      <c r="A126" s="41">
        <v>4.3</v>
      </c>
      <c r="B126" s="41" t="s">
        <v>336</v>
      </c>
      <c r="C126" s="41" t="s">
        <v>408</v>
      </c>
      <c r="D126" s="42" t="s">
        <v>426</v>
      </c>
      <c r="E126" s="41" t="s">
        <v>21</v>
      </c>
      <c r="F126" s="41" t="s">
        <v>427</v>
      </c>
      <c r="G126" s="43" t="s">
        <v>428</v>
      </c>
      <c r="H126" s="47" t="s">
        <v>25</v>
      </c>
      <c r="I126" s="47" t="s">
        <v>30</v>
      </c>
      <c r="J126" s="43"/>
      <c r="K126" s="43"/>
      <c r="L126" s="45"/>
      <c r="M126" s="45"/>
    </row>
    <row r="127" spans="1:13" ht="38.25" x14ac:dyDescent="0.2">
      <c r="A127" s="41">
        <v>4.3099999999999996</v>
      </c>
      <c r="B127" s="41" t="s">
        <v>336</v>
      </c>
      <c r="C127" s="41" t="s">
        <v>408</v>
      </c>
      <c r="D127" s="42" t="s">
        <v>429</v>
      </c>
      <c r="E127" s="41" t="s">
        <v>21</v>
      </c>
      <c r="F127" s="41" t="s">
        <v>430</v>
      </c>
      <c r="G127" s="43" t="s">
        <v>431</v>
      </c>
      <c r="H127" s="47" t="s">
        <v>25</v>
      </c>
      <c r="I127" s="47" t="s">
        <v>30</v>
      </c>
      <c r="J127" s="43"/>
      <c r="K127" s="43"/>
      <c r="L127" s="45"/>
      <c r="M127" s="45"/>
    </row>
    <row r="128" spans="1:13" ht="63.75" x14ac:dyDescent="0.2">
      <c r="A128" s="41">
        <v>4.32</v>
      </c>
      <c r="B128" s="41" t="s">
        <v>336</v>
      </c>
      <c r="C128" s="41" t="s">
        <v>408</v>
      </c>
      <c r="D128" s="42" t="s">
        <v>432</v>
      </c>
      <c r="E128" s="41" t="s">
        <v>21</v>
      </c>
      <c r="F128" s="41" t="s">
        <v>433</v>
      </c>
      <c r="G128" s="43" t="s">
        <v>434</v>
      </c>
      <c r="H128" s="47" t="s">
        <v>25</v>
      </c>
      <c r="I128" s="47" t="s">
        <v>30</v>
      </c>
      <c r="J128" s="43"/>
      <c r="K128" s="43"/>
      <c r="L128" s="45"/>
      <c r="M128" s="45"/>
    </row>
    <row r="129" spans="1:13" ht="25.5" x14ac:dyDescent="0.2">
      <c r="A129" s="41">
        <v>4.33</v>
      </c>
      <c r="B129" s="41" t="s">
        <v>336</v>
      </c>
      <c r="C129" s="41" t="s">
        <v>408</v>
      </c>
      <c r="D129" s="42" t="s">
        <v>435</v>
      </c>
      <c r="E129" s="41" t="s">
        <v>21</v>
      </c>
      <c r="F129" s="41" t="s">
        <v>436</v>
      </c>
      <c r="G129" s="43" t="s">
        <v>437</v>
      </c>
      <c r="H129" s="47" t="s">
        <v>25</v>
      </c>
      <c r="I129" s="47" t="s">
        <v>30</v>
      </c>
      <c r="J129" s="43"/>
      <c r="K129" s="43"/>
      <c r="L129" s="45"/>
      <c r="M129" s="45"/>
    </row>
    <row r="130" spans="1:13" ht="38.25" x14ac:dyDescent="0.2">
      <c r="A130" s="41">
        <v>4.34</v>
      </c>
      <c r="B130" s="41" t="s">
        <v>336</v>
      </c>
      <c r="C130" s="41" t="s">
        <v>408</v>
      </c>
      <c r="D130" s="42" t="s">
        <v>438</v>
      </c>
      <c r="E130" s="41" t="s">
        <v>21</v>
      </c>
      <c r="F130" s="41" t="s">
        <v>439</v>
      </c>
      <c r="G130" s="43" t="s">
        <v>440</v>
      </c>
      <c r="H130" s="47" t="s">
        <v>25</v>
      </c>
      <c r="I130" s="47" t="s">
        <v>30</v>
      </c>
      <c r="J130" s="43"/>
      <c r="K130" s="43"/>
      <c r="L130" s="45"/>
      <c r="M130" s="45"/>
    </row>
    <row r="131" spans="1:13" ht="25.5" x14ac:dyDescent="0.2">
      <c r="A131" s="41">
        <v>4.3499999999999996</v>
      </c>
      <c r="B131" s="41" t="s">
        <v>336</v>
      </c>
      <c r="C131" s="41" t="s">
        <v>441</v>
      </c>
      <c r="D131" s="42" t="s">
        <v>442</v>
      </c>
      <c r="E131" s="41" t="s">
        <v>21</v>
      </c>
      <c r="F131" s="41" t="s">
        <v>443</v>
      </c>
      <c r="G131" s="43" t="s">
        <v>444</v>
      </c>
      <c r="H131" s="47" t="s">
        <v>25</v>
      </c>
      <c r="I131" s="47" t="s">
        <v>30</v>
      </c>
      <c r="J131" s="43"/>
      <c r="K131" s="43"/>
      <c r="L131" s="45"/>
      <c r="M131" s="45"/>
    </row>
    <row r="132" spans="1:13" ht="63.75" x14ac:dyDescent="0.2">
      <c r="A132" s="41">
        <v>4.3599999999999897</v>
      </c>
      <c r="B132" s="41" t="s">
        <v>336</v>
      </c>
      <c r="C132" s="41" t="s">
        <v>441</v>
      </c>
      <c r="D132" s="42" t="s">
        <v>445</v>
      </c>
      <c r="E132" s="41" t="s">
        <v>21</v>
      </c>
      <c r="F132" s="41" t="s">
        <v>446</v>
      </c>
      <c r="G132" s="43" t="s">
        <v>444</v>
      </c>
      <c r="H132" s="47" t="s">
        <v>25</v>
      </c>
      <c r="I132" s="47" t="s">
        <v>30</v>
      </c>
      <c r="J132" s="43"/>
      <c r="K132" s="43"/>
      <c r="L132" s="45"/>
      <c r="M132" s="45"/>
    </row>
    <row r="133" spans="1:13" ht="51" x14ac:dyDescent="0.2">
      <c r="A133" s="41">
        <v>4.3699999999999903</v>
      </c>
      <c r="B133" s="41" t="s">
        <v>336</v>
      </c>
      <c r="C133" s="41" t="s">
        <v>441</v>
      </c>
      <c r="D133" s="42" t="s">
        <v>447</v>
      </c>
      <c r="E133" s="41" t="s">
        <v>21</v>
      </c>
      <c r="F133" s="41" t="s">
        <v>448</v>
      </c>
      <c r="G133" s="43" t="s">
        <v>449</v>
      </c>
      <c r="H133" s="47" t="s">
        <v>25</v>
      </c>
      <c r="I133" s="47" t="s">
        <v>30</v>
      </c>
      <c r="J133" s="43"/>
      <c r="K133" s="43"/>
      <c r="L133" s="45"/>
      <c r="M133" s="45"/>
    </row>
    <row r="134" spans="1:13" ht="51" x14ac:dyDescent="0.2">
      <c r="A134" s="41">
        <v>4.3799999999999901</v>
      </c>
      <c r="B134" s="41" t="s">
        <v>336</v>
      </c>
      <c r="C134" s="41" t="s">
        <v>450</v>
      </c>
      <c r="D134" s="42" t="s">
        <v>451</v>
      </c>
      <c r="E134" s="41" t="s">
        <v>21</v>
      </c>
      <c r="F134" s="41" t="s">
        <v>452</v>
      </c>
      <c r="G134" s="43" t="s">
        <v>453</v>
      </c>
      <c r="H134" s="47" t="s">
        <v>25</v>
      </c>
      <c r="I134" s="47" t="s">
        <v>30</v>
      </c>
      <c r="J134" s="43"/>
      <c r="K134" s="43"/>
      <c r="L134" s="45"/>
      <c r="M134" s="45"/>
    </row>
    <row r="135" spans="1:13" ht="25.5" x14ac:dyDescent="0.2">
      <c r="A135" s="41">
        <v>4.3899999999999899</v>
      </c>
      <c r="B135" s="41" t="s">
        <v>336</v>
      </c>
      <c r="C135" s="41" t="s">
        <v>450</v>
      </c>
      <c r="D135" s="42" t="s">
        <v>454</v>
      </c>
      <c r="E135" s="41" t="s">
        <v>21</v>
      </c>
      <c r="F135" s="41" t="s">
        <v>455</v>
      </c>
      <c r="G135" s="43" t="s">
        <v>456</v>
      </c>
      <c r="H135" s="47" t="s">
        <v>25</v>
      </c>
      <c r="I135" s="47" t="s">
        <v>30</v>
      </c>
      <c r="J135" s="43"/>
      <c r="K135" s="43"/>
      <c r="L135" s="45"/>
      <c r="M135" s="45"/>
    </row>
    <row r="136" spans="1:13" ht="25.5" x14ac:dyDescent="0.2">
      <c r="A136" s="41">
        <v>4.3999999999999897</v>
      </c>
      <c r="B136" s="41" t="s">
        <v>336</v>
      </c>
      <c r="C136" s="41" t="s">
        <v>450</v>
      </c>
      <c r="D136" s="42" t="s">
        <v>457</v>
      </c>
      <c r="E136" s="41" t="s">
        <v>21</v>
      </c>
      <c r="F136" s="41" t="s">
        <v>458</v>
      </c>
      <c r="G136" s="43" t="s">
        <v>459</v>
      </c>
      <c r="H136" s="47" t="s">
        <v>25</v>
      </c>
      <c r="I136" s="47" t="s">
        <v>30</v>
      </c>
      <c r="J136" s="43"/>
      <c r="K136" s="43"/>
      <c r="L136" s="45"/>
      <c r="M136" s="45"/>
    </row>
    <row r="137" spans="1:13" ht="38.25" x14ac:dyDescent="0.2">
      <c r="A137" s="41">
        <v>4.4099999999999904</v>
      </c>
      <c r="B137" s="41" t="s">
        <v>336</v>
      </c>
      <c r="C137" s="41" t="s">
        <v>450</v>
      </c>
      <c r="D137" s="42" t="s">
        <v>460</v>
      </c>
      <c r="E137" s="41" t="s">
        <v>21</v>
      </c>
      <c r="F137" s="41" t="s">
        <v>461</v>
      </c>
      <c r="G137" s="43" t="s">
        <v>462</v>
      </c>
      <c r="H137" s="47" t="s">
        <v>25</v>
      </c>
      <c r="I137" s="47" t="s">
        <v>30</v>
      </c>
      <c r="J137" s="43"/>
      <c r="K137" s="43"/>
      <c r="L137" s="45"/>
      <c r="M137" s="45"/>
    </row>
    <row r="138" spans="1:13" ht="25.5" x14ac:dyDescent="0.2">
      <c r="A138" s="41">
        <v>4.4199999999999902</v>
      </c>
      <c r="B138" s="41" t="s">
        <v>336</v>
      </c>
      <c r="C138" s="41" t="s">
        <v>450</v>
      </c>
      <c r="D138" s="42" t="s">
        <v>463</v>
      </c>
      <c r="E138" s="41" t="s">
        <v>21</v>
      </c>
      <c r="F138" s="41" t="s">
        <v>464</v>
      </c>
      <c r="G138" s="43" t="s">
        <v>465</v>
      </c>
      <c r="H138" s="47" t="s">
        <v>25</v>
      </c>
      <c r="I138" s="47" t="s">
        <v>30</v>
      </c>
      <c r="J138" s="43"/>
      <c r="K138" s="43"/>
      <c r="L138" s="45"/>
      <c r="M138" s="45"/>
    </row>
    <row r="139" spans="1:13" ht="63.75" x14ac:dyDescent="0.2">
      <c r="A139" s="41">
        <v>4.4299999999999899</v>
      </c>
      <c r="B139" s="41" t="s">
        <v>336</v>
      </c>
      <c r="C139" s="41" t="s">
        <v>466</v>
      </c>
      <c r="D139" s="42" t="s">
        <v>467</v>
      </c>
      <c r="E139" s="41" t="s">
        <v>26</v>
      </c>
      <c r="F139" s="41" t="s">
        <v>468</v>
      </c>
      <c r="G139" s="43" t="s">
        <v>469</v>
      </c>
      <c r="H139" s="47" t="s">
        <v>25</v>
      </c>
      <c r="I139" s="47" t="s">
        <v>30</v>
      </c>
      <c r="J139" s="43"/>
      <c r="K139" s="43"/>
      <c r="L139" s="45"/>
      <c r="M139" s="45"/>
    </row>
    <row r="140" spans="1:13" ht="38.25" x14ac:dyDescent="0.2">
      <c r="A140" s="41">
        <v>4.4399999999999897</v>
      </c>
      <c r="B140" s="41" t="s">
        <v>336</v>
      </c>
      <c r="C140" s="41" t="s">
        <v>470</v>
      </c>
      <c r="D140" s="42" t="s">
        <v>471</v>
      </c>
      <c r="E140" s="41" t="s">
        <v>21</v>
      </c>
      <c r="F140" s="41" t="s">
        <v>472</v>
      </c>
      <c r="G140" s="43" t="s">
        <v>473</v>
      </c>
      <c r="H140" s="47" t="s">
        <v>25</v>
      </c>
      <c r="I140" s="47" t="s">
        <v>30</v>
      </c>
      <c r="J140" s="43"/>
      <c r="K140" s="43"/>
      <c r="L140" s="45"/>
      <c r="M140" s="45"/>
    </row>
    <row r="141" spans="1:13" ht="38.25" x14ac:dyDescent="0.2">
      <c r="A141" s="41">
        <v>4.4499999999999904</v>
      </c>
      <c r="B141" s="41" t="s">
        <v>336</v>
      </c>
      <c r="C141" s="41" t="s">
        <v>470</v>
      </c>
      <c r="D141" s="42" t="s">
        <v>474</v>
      </c>
      <c r="E141" s="41" t="s">
        <v>21</v>
      </c>
      <c r="F141" s="41" t="s">
        <v>475</v>
      </c>
      <c r="G141" s="43" t="s">
        <v>473</v>
      </c>
      <c r="H141" s="44" t="s">
        <v>476</v>
      </c>
      <c r="I141" s="44" t="s">
        <v>477</v>
      </c>
      <c r="J141" s="49"/>
      <c r="K141" s="49"/>
      <c r="L141" s="45"/>
      <c r="M141" s="45"/>
    </row>
    <row r="142" spans="1:13" ht="38.25" x14ac:dyDescent="0.2">
      <c r="A142" s="41">
        <v>4.4599999999999902</v>
      </c>
      <c r="B142" s="41" t="s">
        <v>336</v>
      </c>
      <c r="C142" s="51" t="s">
        <v>478</v>
      </c>
      <c r="D142" s="52" t="s">
        <v>479</v>
      </c>
      <c r="E142" s="51" t="s">
        <v>21</v>
      </c>
      <c r="F142" s="51"/>
      <c r="G142" s="51"/>
      <c r="H142" s="51"/>
      <c r="I142" s="51"/>
      <c r="J142" s="43"/>
      <c r="K142" s="43"/>
      <c r="L142" s="45"/>
      <c r="M142" s="45"/>
    </row>
    <row r="143" spans="1:13" ht="25.5" x14ac:dyDescent="0.2">
      <c r="A143" s="55">
        <v>4.46999999999999</v>
      </c>
      <c r="B143" s="55" t="s">
        <v>336</v>
      </c>
      <c r="C143" s="51" t="s">
        <v>478</v>
      </c>
      <c r="D143" s="52" t="s">
        <v>480</v>
      </c>
      <c r="E143" s="51" t="s">
        <v>21</v>
      </c>
      <c r="F143" s="51" t="s">
        <v>481</v>
      </c>
      <c r="G143" s="51" t="s">
        <v>482</v>
      </c>
      <c r="H143" s="53" t="s">
        <v>25</v>
      </c>
      <c r="I143" s="53" t="s">
        <v>30</v>
      </c>
      <c r="J143" s="56"/>
      <c r="K143" s="56"/>
      <c r="L143" s="57"/>
      <c r="M143" s="57"/>
    </row>
  </sheetData>
  <mergeCells count="14">
    <mergeCell ref="K2:K3"/>
    <mergeCell ref="L2:L3"/>
    <mergeCell ref="M2:M3"/>
    <mergeCell ref="F92:F95"/>
    <mergeCell ref="A1:M1"/>
    <mergeCell ref="A2:A3"/>
    <mergeCell ref="B2:B3"/>
    <mergeCell ref="C2:C3"/>
    <mergeCell ref="D2:D3"/>
    <mergeCell ref="E2:E3"/>
    <mergeCell ref="F2:F3"/>
    <mergeCell ref="G2:G3"/>
    <mergeCell ref="H2:I2"/>
    <mergeCell ref="J2:J3"/>
  </mergeCells>
  <dataValidations count="1">
    <dataValidation type="list" allowBlank="1" showInputMessage="1" showErrorMessage="1" sqref="E4:E143">
      <formula1>"Progressive, Pre-requisite, Yes/No"</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49"/>
  <sheetViews>
    <sheetView showGridLines="0" topLeftCell="A14" zoomScale="70" zoomScaleNormal="70" workbookViewId="0">
      <selection activeCell="E16" sqref="E16"/>
    </sheetView>
  </sheetViews>
  <sheetFormatPr defaultColWidth="9.140625" defaultRowHeight="15" outlineLevelRow="1" x14ac:dyDescent="0.25"/>
  <cols>
    <col min="1" max="1" width="11" style="65" customWidth="1"/>
    <col min="2" max="2" width="22.7109375" style="65" customWidth="1"/>
    <col min="3" max="3" width="28.7109375" style="64" customWidth="1"/>
    <col min="4" max="4" width="25" style="97" customWidth="1"/>
    <col min="5" max="5" width="12.140625" style="64" customWidth="1"/>
    <col min="6" max="6" width="36.140625" style="64" customWidth="1"/>
    <col min="7" max="7" width="60.7109375" style="98" customWidth="1"/>
    <col min="8" max="8" width="19" style="64" customWidth="1"/>
    <col min="9" max="9" width="18.140625" style="64" customWidth="1"/>
    <col min="10" max="11" width="20.28515625" style="64" customWidth="1"/>
    <col min="12" max="12" width="20" style="64" customWidth="1"/>
    <col min="13" max="13" width="29" style="64" bestFit="1" customWidth="1"/>
    <col min="14" max="15" width="14.5703125" style="64" customWidth="1"/>
    <col min="16" max="16" width="28.85546875" style="64" customWidth="1"/>
    <col min="17" max="17" width="42.28515625" style="64" customWidth="1"/>
    <col min="18" max="16384" width="9.140625" style="65"/>
  </cols>
  <sheetData>
    <row r="1" spans="1:17" ht="23.25" x14ac:dyDescent="0.25">
      <c r="A1" s="292" t="s">
        <v>483</v>
      </c>
      <c r="B1" s="293"/>
      <c r="C1" s="293"/>
      <c r="D1" s="293"/>
      <c r="E1" s="293"/>
      <c r="F1" s="294"/>
      <c r="G1" s="61"/>
      <c r="H1" s="62"/>
      <c r="I1" s="62"/>
      <c r="J1" s="62"/>
      <c r="K1" s="62"/>
      <c r="L1" s="62"/>
      <c r="M1" s="62"/>
      <c r="N1" s="62"/>
      <c r="O1" s="62"/>
      <c r="P1" s="63"/>
    </row>
    <row r="2" spans="1:17" s="68" customFormat="1" ht="30" x14ac:dyDescent="0.25">
      <c r="A2" s="295" t="s">
        <v>0</v>
      </c>
      <c r="B2" s="295" t="s">
        <v>544</v>
      </c>
      <c r="C2" s="297" t="s">
        <v>2</v>
      </c>
      <c r="D2" s="299" t="s">
        <v>3</v>
      </c>
      <c r="E2" s="297" t="s">
        <v>4</v>
      </c>
      <c r="F2" s="297" t="s">
        <v>5</v>
      </c>
      <c r="G2" s="297" t="s">
        <v>6</v>
      </c>
      <c r="H2" s="301" t="s">
        <v>7</v>
      </c>
      <c r="I2" s="301"/>
      <c r="J2" s="301"/>
      <c r="K2" s="301"/>
      <c r="L2" s="301"/>
      <c r="M2" s="66" t="s">
        <v>11</v>
      </c>
      <c r="N2" s="66" t="s">
        <v>12</v>
      </c>
      <c r="O2" s="66" t="s">
        <v>13</v>
      </c>
      <c r="P2" s="66" t="s">
        <v>484</v>
      </c>
      <c r="Q2" s="67"/>
    </row>
    <row r="3" spans="1:17" s="68" customFormat="1" x14ac:dyDescent="0.25">
      <c r="A3" s="296"/>
      <c r="B3" s="296"/>
      <c r="C3" s="298"/>
      <c r="D3" s="300"/>
      <c r="E3" s="298"/>
      <c r="F3" s="298"/>
      <c r="G3" s="298"/>
      <c r="H3" s="69" t="s">
        <v>545</v>
      </c>
      <c r="I3" s="69" t="s">
        <v>546</v>
      </c>
      <c r="J3" s="69" t="s">
        <v>547</v>
      </c>
      <c r="K3" s="69" t="s">
        <v>548</v>
      </c>
      <c r="L3" s="69" t="s">
        <v>549</v>
      </c>
      <c r="M3" s="66"/>
      <c r="N3" s="66"/>
      <c r="O3" s="66"/>
      <c r="P3" s="66"/>
      <c r="Q3" s="67"/>
    </row>
    <row r="4" spans="1:17" s="102" customFormat="1" ht="129" customHeight="1" outlineLevel="1" x14ac:dyDescent="0.25">
      <c r="A4" s="99">
        <v>1</v>
      </c>
      <c r="B4" s="100" t="s">
        <v>550</v>
      </c>
      <c r="C4" s="100" t="s">
        <v>551</v>
      </c>
      <c r="D4" s="101" t="s">
        <v>552</v>
      </c>
      <c r="E4" s="100" t="s">
        <v>26</v>
      </c>
      <c r="F4" s="100" t="s">
        <v>512</v>
      </c>
      <c r="G4" s="100" t="s">
        <v>553</v>
      </c>
      <c r="H4" s="100" t="s">
        <v>554</v>
      </c>
      <c r="I4" s="100" t="s">
        <v>555</v>
      </c>
      <c r="J4" s="100" t="s">
        <v>556</v>
      </c>
      <c r="K4" s="100" t="s">
        <v>557</v>
      </c>
      <c r="L4" s="100" t="s">
        <v>514</v>
      </c>
      <c r="M4" s="100"/>
      <c r="N4" s="100"/>
      <c r="O4" s="100"/>
      <c r="P4" s="100"/>
    </row>
    <row r="5" spans="1:17" s="102" customFormat="1" ht="60" outlineLevel="1" x14ac:dyDescent="0.25">
      <c r="A5" s="99">
        <v>2</v>
      </c>
      <c r="B5" s="100" t="s">
        <v>550</v>
      </c>
      <c r="C5" s="100" t="s">
        <v>558</v>
      </c>
      <c r="D5" s="101" t="s">
        <v>68</v>
      </c>
      <c r="E5" s="100" t="s">
        <v>153</v>
      </c>
      <c r="F5" s="100" t="s">
        <v>69</v>
      </c>
      <c r="G5" s="103" t="s">
        <v>70</v>
      </c>
      <c r="H5" s="100" t="s">
        <v>118</v>
      </c>
      <c r="I5" s="100"/>
      <c r="J5" s="100"/>
      <c r="K5" s="100"/>
      <c r="L5" s="103" t="s">
        <v>516</v>
      </c>
      <c r="M5" s="100"/>
      <c r="N5" s="100"/>
      <c r="O5" s="100"/>
      <c r="P5" s="100"/>
    </row>
    <row r="6" spans="1:17" s="102" customFormat="1" ht="45" outlineLevel="1" x14ac:dyDescent="0.25">
      <c r="A6" s="99">
        <v>3</v>
      </c>
      <c r="B6" s="100" t="s">
        <v>550</v>
      </c>
      <c r="C6" s="104"/>
      <c r="D6" s="101" t="s">
        <v>72</v>
      </c>
      <c r="E6" s="100" t="s">
        <v>26</v>
      </c>
      <c r="F6" s="100" t="s">
        <v>559</v>
      </c>
      <c r="G6" s="103" t="s">
        <v>560</v>
      </c>
      <c r="H6" s="100" t="s">
        <v>561</v>
      </c>
      <c r="I6" s="100" t="s">
        <v>562</v>
      </c>
      <c r="J6" s="100" t="s">
        <v>563</v>
      </c>
      <c r="K6" s="100" t="s">
        <v>564</v>
      </c>
      <c r="L6" s="100" t="s">
        <v>565</v>
      </c>
      <c r="M6" s="100"/>
      <c r="N6" s="100"/>
      <c r="O6" s="100"/>
      <c r="P6" s="100"/>
    </row>
    <row r="7" spans="1:17" s="102" customFormat="1" ht="180" outlineLevel="1" x14ac:dyDescent="0.25">
      <c r="A7" s="99">
        <v>4</v>
      </c>
      <c r="B7" s="99"/>
      <c r="C7" s="104"/>
      <c r="D7" s="101" t="s">
        <v>76</v>
      </c>
      <c r="E7" s="100" t="s">
        <v>26</v>
      </c>
      <c r="F7" s="100" t="s">
        <v>566</v>
      </c>
      <c r="G7" s="100" t="s">
        <v>567</v>
      </c>
      <c r="H7" s="100" t="s">
        <v>568</v>
      </c>
      <c r="I7" s="100" t="s">
        <v>569</v>
      </c>
      <c r="J7" s="100" t="s">
        <v>570</v>
      </c>
      <c r="K7" s="100" t="s">
        <v>571</v>
      </c>
      <c r="L7" s="100" t="s">
        <v>572</v>
      </c>
      <c r="M7" s="100"/>
      <c r="N7" s="100"/>
      <c r="O7" s="100"/>
      <c r="P7" s="100"/>
    </row>
    <row r="8" spans="1:17" s="102" customFormat="1" ht="45" outlineLevel="1" x14ac:dyDescent="0.25">
      <c r="A8" s="99"/>
      <c r="B8" s="99"/>
      <c r="C8" s="104"/>
      <c r="D8" s="101" t="s">
        <v>573</v>
      </c>
      <c r="E8" s="100" t="s">
        <v>21</v>
      </c>
      <c r="F8" s="100" t="s">
        <v>574</v>
      </c>
      <c r="G8" s="100"/>
      <c r="H8" s="100"/>
      <c r="I8" s="100"/>
      <c r="J8" s="100"/>
      <c r="K8" s="100"/>
      <c r="L8" s="100"/>
      <c r="M8" s="100"/>
      <c r="N8" s="100"/>
      <c r="O8" s="100"/>
      <c r="P8" s="100"/>
    </row>
    <row r="9" spans="1:17" s="102" customFormat="1" ht="30" outlineLevel="1" x14ac:dyDescent="0.25">
      <c r="A9" s="99"/>
      <c r="B9" s="99"/>
      <c r="C9" s="104"/>
      <c r="D9" s="101" t="s">
        <v>80</v>
      </c>
      <c r="E9" s="100" t="s">
        <v>153</v>
      </c>
      <c r="F9" s="100" t="s">
        <v>81</v>
      </c>
      <c r="G9" s="103" t="s">
        <v>82</v>
      </c>
      <c r="H9" s="100" t="s">
        <v>575</v>
      </c>
      <c r="I9" s="100"/>
      <c r="J9" s="100"/>
      <c r="K9" s="100"/>
      <c r="L9" s="100" t="s">
        <v>576</v>
      </c>
      <c r="M9" s="100"/>
      <c r="N9" s="100"/>
      <c r="O9" s="100"/>
      <c r="P9" s="100"/>
    </row>
    <row r="10" spans="1:17" s="102" customFormat="1" ht="135" outlineLevel="1" x14ac:dyDescent="0.25">
      <c r="A10" s="99"/>
      <c r="B10" s="99"/>
      <c r="C10" s="104"/>
      <c r="D10" s="101" t="s">
        <v>577</v>
      </c>
      <c r="E10" s="100" t="s">
        <v>26</v>
      </c>
      <c r="F10" s="100" t="s">
        <v>578</v>
      </c>
      <c r="G10" s="103" t="s">
        <v>579</v>
      </c>
      <c r="H10" s="100" t="s">
        <v>580</v>
      </c>
      <c r="I10" s="100">
        <f>+J10-15%</f>
        <v>0.29999999999999993</v>
      </c>
      <c r="J10" s="100">
        <f>+K10-15%</f>
        <v>0.44999999999999996</v>
      </c>
      <c r="K10" s="100">
        <f>75%-15%</f>
        <v>0.6</v>
      </c>
      <c r="L10" s="100" t="s">
        <v>581</v>
      </c>
      <c r="M10" s="100"/>
      <c r="N10" s="100"/>
      <c r="O10" s="100"/>
      <c r="P10" s="100"/>
    </row>
    <row r="11" spans="1:17" s="102" customFormat="1" ht="105" outlineLevel="1" x14ac:dyDescent="0.25">
      <c r="A11" s="99"/>
      <c r="B11" s="99"/>
      <c r="C11" s="104"/>
      <c r="D11" s="101" t="s">
        <v>84</v>
      </c>
      <c r="E11" s="100" t="s">
        <v>153</v>
      </c>
      <c r="F11" s="100" t="s">
        <v>523</v>
      </c>
      <c r="G11" s="103" t="s">
        <v>582</v>
      </c>
      <c r="H11" s="100" t="s">
        <v>525</v>
      </c>
      <c r="I11" s="100"/>
      <c r="J11" s="100"/>
      <c r="K11" s="100"/>
      <c r="L11" s="100" t="s">
        <v>583</v>
      </c>
      <c r="M11" s="100"/>
      <c r="N11" s="100"/>
      <c r="O11" s="100"/>
      <c r="P11" s="100"/>
    </row>
    <row r="12" spans="1:17" s="102" customFormat="1" ht="150" outlineLevel="1" x14ac:dyDescent="0.25">
      <c r="A12" s="99"/>
      <c r="B12" s="99"/>
      <c r="C12" s="104"/>
      <c r="D12" s="101" t="s">
        <v>87</v>
      </c>
      <c r="E12" s="100" t="s">
        <v>153</v>
      </c>
      <c r="F12" s="100" t="s">
        <v>584</v>
      </c>
      <c r="G12" s="100" t="s">
        <v>89</v>
      </c>
      <c r="H12" s="100" t="s">
        <v>585</v>
      </c>
      <c r="I12" s="100"/>
      <c r="J12" s="100"/>
      <c r="K12" s="100"/>
      <c r="L12" s="100" t="s">
        <v>526</v>
      </c>
      <c r="M12" s="100"/>
      <c r="N12" s="100"/>
      <c r="O12" s="100"/>
      <c r="P12" s="100"/>
    </row>
    <row r="13" spans="1:17" x14ac:dyDescent="0.25">
      <c r="A13" s="70"/>
      <c r="B13" s="70"/>
      <c r="C13" s="76"/>
      <c r="D13" s="71"/>
      <c r="E13" s="63"/>
      <c r="F13" s="63"/>
      <c r="G13" s="72"/>
      <c r="H13" s="63"/>
      <c r="I13" s="81"/>
      <c r="J13" s="81"/>
      <c r="K13" s="81"/>
      <c r="L13" s="81"/>
      <c r="M13" s="63"/>
      <c r="N13" s="63"/>
      <c r="O13" s="63"/>
      <c r="P13" s="63"/>
      <c r="Q13" s="65"/>
    </row>
    <row r="14" spans="1:17" x14ac:dyDescent="0.25">
      <c r="A14" s="82"/>
      <c r="B14" s="82"/>
      <c r="C14" s="83"/>
      <c r="D14" s="84"/>
      <c r="E14" s="83"/>
      <c r="F14" s="83"/>
      <c r="G14" s="83"/>
      <c r="H14" s="83"/>
      <c r="I14" s="83"/>
      <c r="J14" s="83"/>
      <c r="K14" s="83"/>
      <c r="L14" s="83"/>
      <c r="M14" s="83"/>
      <c r="N14" s="83"/>
      <c r="O14" s="83"/>
      <c r="P14" s="63"/>
      <c r="Q14" s="65"/>
    </row>
    <row r="15" spans="1:17" s="102" customFormat="1" ht="75" outlineLevel="1" collapsed="1" x14ac:dyDescent="0.25">
      <c r="A15" s="99"/>
      <c r="B15" s="100" t="s">
        <v>18</v>
      </c>
      <c r="C15" s="100" t="s">
        <v>586</v>
      </c>
      <c r="D15" s="105" t="s">
        <v>19</v>
      </c>
      <c r="E15" s="100" t="s">
        <v>21</v>
      </c>
      <c r="F15" s="103" t="s">
        <v>587</v>
      </c>
      <c r="G15" s="100" t="s">
        <v>485</v>
      </c>
      <c r="H15" s="100"/>
      <c r="I15" s="100"/>
      <c r="J15" s="100"/>
      <c r="K15" s="100"/>
      <c r="L15" s="100"/>
      <c r="M15" s="100"/>
      <c r="N15" s="100"/>
      <c r="O15" s="100"/>
      <c r="P15" s="100"/>
    </row>
    <row r="16" spans="1:17" s="102" customFormat="1" ht="75" outlineLevel="1" x14ac:dyDescent="0.25">
      <c r="A16" s="99"/>
      <c r="B16" s="100" t="s">
        <v>18</v>
      </c>
      <c r="C16" s="104"/>
      <c r="D16" s="105" t="s">
        <v>588</v>
      </c>
      <c r="E16" s="100" t="s">
        <v>26</v>
      </c>
      <c r="F16" s="103" t="s">
        <v>589</v>
      </c>
      <c r="G16" s="100" t="s">
        <v>590</v>
      </c>
      <c r="H16" s="103" t="s">
        <v>591</v>
      </c>
      <c r="I16" s="103" t="s">
        <v>46</v>
      </c>
      <c r="J16" s="103" t="s">
        <v>47</v>
      </c>
      <c r="K16" s="103" t="s">
        <v>48</v>
      </c>
      <c r="L16" s="103" t="s">
        <v>49</v>
      </c>
      <c r="M16" s="100"/>
      <c r="N16" s="100"/>
      <c r="O16" s="100"/>
      <c r="P16" s="100"/>
    </row>
    <row r="17" spans="1:17" s="102" customFormat="1" ht="105" outlineLevel="1" x14ac:dyDescent="0.25">
      <c r="A17" s="99"/>
      <c r="B17" s="100" t="s">
        <v>18</v>
      </c>
      <c r="C17" s="104"/>
      <c r="D17" s="105" t="s">
        <v>52</v>
      </c>
      <c r="E17" s="100" t="s">
        <v>153</v>
      </c>
      <c r="F17" s="103" t="s">
        <v>592</v>
      </c>
      <c r="G17" s="100" t="s">
        <v>504</v>
      </c>
      <c r="H17" s="100" t="s">
        <v>593</v>
      </c>
      <c r="I17" s="100"/>
      <c r="J17" s="100"/>
      <c r="K17" s="100"/>
      <c r="L17" s="100" t="s">
        <v>594</v>
      </c>
      <c r="M17" s="100"/>
      <c r="N17" s="100"/>
      <c r="O17" s="100"/>
      <c r="P17" s="100"/>
    </row>
    <row r="18" spans="1:17" s="102" customFormat="1" ht="75" outlineLevel="1" x14ac:dyDescent="0.25">
      <c r="A18" s="99"/>
      <c r="B18" s="100" t="s">
        <v>18</v>
      </c>
      <c r="C18" s="104"/>
      <c r="D18" s="105" t="s">
        <v>595</v>
      </c>
      <c r="E18" s="100" t="s">
        <v>26</v>
      </c>
      <c r="F18" s="103" t="s">
        <v>596</v>
      </c>
      <c r="G18" s="100" t="s">
        <v>590</v>
      </c>
      <c r="H18" s="103" t="s">
        <v>591</v>
      </c>
      <c r="I18" s="103" t="s">
        <v>46</v>
      </c>
      <c r="J18" s="103" t="s">
        <v>47</v>
      </c>
      <c r="K18" s="103" t="s">
        <v>48</v>
      </c>
      <c r="L18" s="103" t="s">
        <v>49</v>
      </c>
      <c r="M18" s="100"/>
      <c r="N18" s="100"/>
      <c r="O18" s="100"/>
      <c r="P18" s="100"/>
    </row>
    <row r="19" spans="1:17" s="102" customFormat="1" ht="90" outlineLevel="1" x14ac:dyDescent="0.25">
      <c r="A19" s="99"/>
      <c r="B19" s="100" t="s">
        <v>18</v>
      </c>
      <c r="C19" s="104"/>
      <c r="D19" s="101" t="s">
        <v>58</v>
      </c>
      <c r="E19" s="100" t="s">
        <v>153</v>
      </c>
      <c r="F19" s="103" t="s">
        <v>597</v>
      </c>
      <c r="G19" s="100" t="s">
        <v>504</v>
      </c>
      <c r="H19" s="100" t="s">
        <v>598</v>
      </c>
      <c r="I19" s="100"/>
      <c r="J19" s="100"/>
      <c r="K19" s="100"/>
      <c r="L19" s="100" t="s">
        <v>599</v>
      </c>
      <c r="M19" s="100"/>
      <c r="N19" s="100"/>
      <c r="O19" s="100"/>
      <c r="P19" s="100"/>
    </row>
    <row r="20" spans="1:17" s="102" customFormat="1" ht="75" outlineLevel="1" x14ac:dyDescent="0.25">
      <c r="A20" s="99"/>
      <c r="B20" s="100" t="s">
        <v>18</v>
      </c>
      <c r="C20" s="104"/>
      <c r="D20" s="101" t="s">
        <v>600</v>
      </c>
      <c r="E20" s="100" t="s">
        <v>26</v>
      </c>
      <c r="F20" s="103" t="s">
        <v>601</v>
      </c>
      <c r="G20" s="100" t="s">
        <v>590</v>
      </c>
      <c r="H20" s="103" t="s">
        <v>591</v>
      </c>
      <c r="I20" s="103" t="s">
        <v>46</v>
      </c>
      <c r="J20" s="103" t="s">
        <v>47</v>
      </c>
      <c r="K20" s="103" t="s">
        <v>48</v>
      </c>
      <c r="L20" s="103" t="s">
        <v>49</v>
      </c>
      <c r="M20" s="100"/>
      <c r="N20" s="100"/>
      <c r="O20" s="100"/>
      <c r="P20" s="100"/>
    </row>
    <row r="21" spans="1:17" x14ac:dyDescent="0.25">
      <c r="A21" s="70"/>
      <c r="B21" s="70"/>
      <c r="C21" s="76"/>
      <c r="D21" s="71"/>
      <c r="E21" s="63"/>
      <c r="F21" s="63"/>
      <c r="G21" s="73"/>
      <c r="H21" s="63"/>
      <c r="I21" s="63"/>
      <c r="J21" s="63"/>
      <c r="K21" s="63"/>
      <c r="L21" s="63"/>
      <c r="M21" s="63"/>
      <c r="N21" s="63"/>
      <c r="O21" s="63"/>
      <c r="P21" s="63"/>
      <c r="Q21" s="65"/>
    </row>
    <row r="22" spans="1:17" x14ac:dyDescent="0.25">
      <c r="A22" s="82" t="s">
        <v>602</v>
      </c>
      <c r="B22" s="82"/>
      <c r="C22" s="83"/>
      <c r="D22" s="84"/>
      <c r="E22" s="83"/>
      <c r="F22" s="83"/>
      <c r="G22" s="83"/>
      <c r="H22" s="83"/>
      <c r="I22" s="83"/>
      <c r="J22" s="83"/>
      <c r="K22" s="83"/>
      <c r="L22" s="83"/>
      <c r="M22" s="83"/>
      <c r="N22" s="83"/>
      <c r="O22" s="83"/>
      <c r="P22" s="63"/>
      <c r="Q22" s="65"/>
    </row>
    <row r="23" spans="1:17" s="102" customFormat="1" ht="75" outlineLevel="1" collapsed="1" x14ac:dyDescent="0.25">
      <c r="A23" s="99"/>
      <c r="B23" s="99"/>
      <c r="C23" s="104" t="s">
        <v>603</v>
      </c>
      <c r="D23" s="101" t="s">
        <v>93</v>
      </c>
      <c r="E23" s="100" t="s">
        <v>153</v>
      </c>
      <c r="F23" s="100" t="s">
        <v>604</v>
      </c>
      <c r="G23" s="103"/>
      <c r="H23" s="100" t="s">
        <v>605</v>
      </c>
      <c r="I23" s="100"/>
      <c r="J23" s="100"/>
      <c r="K23" s="100"/>
      <c r="L23" s="100" t="s">
        <v>606</v>
      </c>
      <c r="M23" s="100"/>
      <c r="N23" s="100"/>
      <c r="O23" s="100"/>
      <c r="P23" s="100" t="s">
        <v>607</v>
      </c>
    </row>
    <row r="24" spans="1:17" s="80" customFormat="1" ht="75" outlineLevel="1" x14ac:dyDescent="0.25">
      <c r="A24" s="77"/>
      <c r="B24" s="77"/>
      <c r="C24" s="79"/>
      <c r="D24" s="78" t="s">
        <v>96</v>
      </c>
      <c r="E24" s="79" t="s">
        <v>153</v>
      </c>
      <c r="F24" s="79" t="s">
        <v>97</v>
      </c>
      <c r="G24" s="86" t="s">
        <v>98</v>
      </c>
      <c r="H24" s="87" t="s">
        <v>535</v>
      </c>
      <c r="I24" s="79"/>
      <c r="J24" s="79"/>
      <c r="K24" s="79"/>
      <c r="L24" s="87" t="s">
        <v>534</v>
      </c>
      <c r="M24" s="79"/>
      <c r="N24" s="79"/>
      <c r="O24" s="79"/>
      <c r="P24" s="79"/>
    </row>
    <row r="25" spans="1:17" s="102" customFormat="1" ht="60" outlineLevel="1" x14ac:dyDescent="0.25">
      <c r="A25" s="99"/>
      <c r="B25" s="99"/>
      <c r="C25" s="100"/>
      <c r="D25" s="101" t="s">
        <v>536</v>
      </c>
      <c r="E25" s="100" t="s">
        <v>153</v>
      </c>
      <c r="F25" s="100" t="s">
        <v>537</v>
      </c>
      <c r="G25" s="103" t="s">
        <v>608</v>
      </c>
      <c r="H25" s="106" t="s">
        <v>609</v>
      </c>
      <c r="I25" s="100"/>
      <c r="J25" s="100"/>
      <c r="K25" s="100"/>
      <c r="L25" s="106" t="s">
        <v>610</v>
      </c>
      <c r="M25" s="100"/>
      <c r="N25" s="100"/>
      <c r="O25" s="100"/>
      <c r="P25" s="100"/>
    </row>
    <row r="26" spans="1:17" s="102" customFormat="1" ht="48" customHeight="1" outlineLevel="1" x14ac:dyDescent="0.25">
      <c r="A26" s="99"/>
      <c r="B26" s="99"/>
      <c r="C26" s="100"/>
      <c r="D26" s="101" t="s">
        <v>102</v>
      </c>
      <c r="E26" s="100" t="s">
        <v>153</v>
      </c>
      <c r="F26" s="100" t="s">
        <v>103</v>
      </c>
      <c r="G26" s="103" t="s">
        <v>104</v>
      </c>
      <c r="H26" s="106" t="s">
        <v>611</v>
      </c>
      <c r="I26" s="100"/>
      <c r="J26" s="100"/>
      <c r="K26" s="100"/>
      <c r="L26" s="106" t="s">
        <v>612</v>
      </c>
      <c r="M26" s="100"/>
      <c r="N26" s="100"/>
      <c r="O26" s="100"/>
      <c r="P26" s="100"/>
    </row>
    <row r="27" spans="1:17" s="102" customFormat="1" ht="45" outlineLevel="1" x14ac:dyDescent="0.25">
      <c r="A27" s="99"/>
      <c r="B27" s="99"/>
      <c r="C27" s="100"/>
      <c r="D27" s="101" t="s">
        <v>105</v>
      </c>
      <c r="E27" s="100" t="s">
        <v>153</v>
      </c>
      <c r="F27" s="100" t="s">
        <v>106</v>
      </c>
      <c r="G27" s="103" t="s">
        <v>107</v>
      </c>
      <c r="H27" s="106" t="s">
        <v>613</v>
      </c>
      <c r="I27" s="100"/>
      <c r="J27" s="100"/>
      <c r="K27" s="100"/>
      <c r="L27" s="106" t="s">
        <v>25</v>
      </c>
      <c r="M27" s="100"/>
      <c r="N27" s="100"/>
      <c r="O27" s="100"/>
      <c r="P27" s="100"/>
    </row>
    <row r="28" spans="1:17" s="80" customFormat="1" ht="60" outlineLevel="1" x14ac:dyDescent="0.25">
      <c r="A28" s="77"/>
      <c r="B28" s="77"/>
      <c r="C28" s="79"/>
      <c r="D28" s="78" t="s">
        <v>109</v>
      </c>
      <c r="E28" s="79" t="s">
        <v>153</v>
      </c>
      <c r="F28" s="79" t="s">
        <v>110</v>
      </c>
      <c r="G28" s="86" t="s">
        <v>111</v>
      </c>
      <c r="H28" s="87" t="s">
        <v>113</v>
      </c>
      <c r="I28" s="79"/>
      <c r="J28" s="79"/>
      <c r="K28" s="79"/>
      <c r="L28" s="87" t="s">
        <v>112</v>
      </c>
      <c r="M28" s="79"/>
      <c r="N28" s="79"/>
      <c r="O28" s="79"/>
      <c r="P28" s="79"/>
    </row>
    <row r="29" spans="1:17" s="102" customFormat="1" ht="66" customHeight="1" outlineLevel="1" x14ac:dyDescent="0.25">
      <c r="A29" s="99"/>
      <c r="B29" s="99"/>
      <c r="C29" s="100"/>
      <c r="D29" s="101" t="s">
        <v>614</v>
      </c>
      <c r="E29" s="100" t="s">
        <v>153</v>
      </c>
      <c r="F29" s="100" t="s">
        <v>115</v>
      </c>
      <c r="G29" s="103" t="s">
        <v>116</v>
      </c>
      <c r="H29" s="106" t="s">
        <v>613</v>
      </c>
      <c r="I29" s="100"/>
      <c r="J29" s="100"/>
      <c r="K29" s="100"/>
      <c r="L29" s="106" t="s">
        <v>25</v>
      </c>
      <c r="M29" s="100"/>
      <c r="N29" s="100"/>
      <c r="O29" s="100"/>
      <c r="P29" s="100"/>
    </row>
    <row r="30" spans="1:17" ht="45" outlineLevel="1" x14ac:dyDescent="0.25">
      <c r="A30" s="70"/>
      <c r="B30" s="70"/>
      <c r="C30" s="63"/>
      <c r="D30" s="71" t="s">
        <v>119</v>
      </c>
      <c r="E30" s="63" t="s">
        <v>153</v>
      </c>
      <c r="F30" s="63" t="s">
        <v>120</v>
      </c>
      <c r="G30" s="73" t="s">
        <v>121</v>
      </c>
      <c r="H30" s="81" t="s">
        <v>613</v>
      </c>
      <c r="I30" s="74"/>
      <c r="J30" s="74"/>
      <c r="K30" s="74"/>
      <c r="L30" s="81" t="s">
        <v>25</v>
      </c>
      <c r="M30" s="63"/>
      <c r="N30" s="63"/>
      <c r="O30" s="63"/>
      <c r="P30" s="63"/>
      <c r="Q30" s="65"/>
    </row>
    <row r="31" spans="1:17" s="102" customFormat="1" ht="60" outlineLevel="1" x14ac:dyDescent="0.25">
      <c r="A31" s="99"/>
      <c r="B31" s="99"/>
      <c r="C31" s="100"/>
      <c r="D31" s="101" t="s">
        <v>91</v>
      </c>
      <c r="E31" s="100" t="s">
        <v>153</v>
      </c>
      <c r="F31" s="100" t="s">
        <v>528</v>
      </c>
      <c r="G31" s="103" t="s">
        <v>116</v>
      </c>
      <c r="H31" s="106" t="s">
        <v>615</v>
      </c>
      <c r="I31" s="100"/>
      <c r="J31" s="100"/>
      <c r="K31" s="100"/>
      <c r="L31" s="106" t="s">
        <v>529</v>
      </c>
      <c r="M31" s="100"/>
      <c r="N31" s="100"/>
      <c r="O31" s="100"/>
      <c r="P31" s="100"/>
    </row>
    <row r="32" spans="1:17" s="80" customFormat="1" ht="60" outlineLevel="1" collapsed="1" x14ac:dyDescent="0.25">
      <c r="A32" s="77"/>
      <c r="B32" s="77"/>
      <c r="C32" s="107" t="s">
        <v>125</v>
      </c>
      <c r="D32" s="78" t="s">
        <v>126</v>
      </c>
      <c r="E32" s="79" t="s">
        <v>153</v>
      </c>
      <c r="F32" s="86" t="s">
        <v>127</v>
      </c>
      <c r="G32" s="86" t="s">
        <v>616</v>
      </c>
      <c r="H32" s="87" t="s">
        <v>130</v>
      </c>
      <c r="I32" s="79"/>
      <c r="J32" s="79"/>
      <c r="K32" s="79"/>
      <c r="L32" s="87" t="s">
        <v>129</v>
      </c>
      <c r="M32" s="79"/>
      <c r="N32" s="79"/>
      <c r="O32" s="79"/>
      <c r="P32" s="79"/>
    </row>
    <row r="33" spans="1:17" s="102" customFormat="1" ht="128.44999999999999" customHeight="1" outlineLevel="1" x14ac:dyDescent="0.25">
      <c r="A33" s="99"/>
      <c r="B33" s="99"/>
      <c r="C33" s="100"/>
      <c r="D33" s="105" t="s">
        <v>617</v>
      </c>
      <c r="E33" s="100" t="s">
        <v>26</v>
      </c>
      <c r="F33" s="103" t="s">
        <v>618</v>
      </c>
      <c r="G33" s="103" t="s">
        <v>619</v>
      </c>
      <c r="H33" s="103" t="s">
        <v>620</v>
      </c>
      <c r="I33" s="103" t="s">
        <v>621</v>
      </c>
      <c r="J33" s="103" t="s">
        <v>564</v>
      </c>
      <c r="K33" s="103" t="s">
        <v>622</v>
      </c>
      <c r="L33" s="103" t="s">
        <v>623</v>
      </c>
      <c r="M33" s="100"/>
      <c r="N33" s="100"/>
      <c r="O33" s="100"/>
      <c r="P33" s="100"/>
    </row>
    <row r="34" spans="1:17" s="102" customFormat="1" ht="133.9" customHeight="1" outlineLevel="1" x14ac:dyDescent="0.25">
      <c r="A34" s="99"/>
      <c r="B34" s="99"/>
      <c r="C34" s="100"/>
      <c r="D34" s="101" t="s">
        <v>138</v>
      </c>
      <c r="E34" s="100" t="s">
        <v>153</v>
      </c>
      <c r="F34" s="100" t="s">
        <v>139</v>
      </c>
      <c r="G34" s="103" t="s">
        <v>140</v>
      </c>
      <c r="H34" s="106" t="s">
        <v>624</v>
      </c>
      <c r="I34" s="100"/>
      <c r="J34" s="100"/>
      <c r="K34" s="100"/>
      <c r="L34" s="106" t="s">
        <v>625</v>
      </c>
      <c r="M34" s="100"/>
      <c r="N34" s="100"/>
      <c r="O34" s="100"/>
      <c r="P34" s="100"/>
    </row>
    <row r="35" spans="1:17" s="102" customFormat="1" ht="90" outlineLevel="1" x14ac:dyDescent="0.25">
      <c r="A35" s="99"/>
      <c r="B35" s="99"/>
      <c r="C35" s="100"/>
      <c r="D35" s="105" t="s">
        <v>144</v>
      </c>
      <c r="E35" s="100" t="s">
        <v>26</v>
      </c>
      <c r="F35" s="103" t="s">
        <v>145</v>
      </c>
      <c r="G35" s="103" t="s">
        <v>626</v>
      </c>
      <c r="H35" s="108" t="s">
        <v>627</v>
      </c>
      <c r="I35" s="108" t="s">
        <v>628</v>
      </c>
      <c r="J35" s="108" t="s">
        <v>629</v>
      </c>
      <c r="K35" s="108" t="s">
        <v>630</v>
      </c>
      <c r="L35" s="108" t="s">
        <v>631</v>
      </c>
      <c r="M35" s="100"/>
      <c r="N35" s="100"/>
      <c r="O35" s="100"/>
      <c r="P35" s="100"/>
    </row>
    <row r="36" spans="1:17" s="102" customFormat="1" ht="45" outlineLevel="1" x14ac:dyDescent="0.25">
      <c r="A36" s="99"/>
      <c r="B36" s="99"/>
      <c r="C36" s="100"/>
      <c r="D36" s="101" t="s">
        <v>149</v>
      </c>
      <c r="E36" s="100" t="s">
        <v>26</v>
      </c>
      <c r="F36" s="103" t="s">
        <v>150</v>
      </c>
      <c r="G36" s="103" t="s">
        <v>151</v>
      </c>
      <c r="H36" s="108" t="s">
        <v>627</v>
      </c>
      <c r="I36" s="108" t="s">
        <v>628</v>
      </c>
      <c r="J36" s="108" t="s">
        <v>629</v>
      </c>
      <c r="K36" s="108" t="s">
        <v>630</v>
      </c>
      <c r="L36" s="108" t="s">
        <v>631</v>
      </c>
      <c r="M36" s="100"/>
      <c r="N36" s="100"/>
      <c r="O36" s="100"/>
      <c r="P36" s="100"/>
    </row>
    <row r="37" spans="1:17" s="102" customFormat="1" ht="90" outlineLevel="1" x14ac:dyDescent="0.25">
      <c r="A37" s="99"/>
      <c r="B37" s="99"/>
      <c r="C37" s="100"/>
      <c r="D37" s="101" t="s">
        <v>152</v>
      </c>
      <c r="E37" s="100" t="s">
        <v>153</v>
      </c>
      <c r="F37" s="103" t="s">
        <v>154</v>
      </c>
      <c r="G37" s="103" t="s">
        <v>616</v>
      </c>
      <c r="H37" s="106" t="s">
        <v>156</v>
      </c>
      <c r="I37" s="100"/>
      <c r="J37" s="100"/>
      <c r="K37" s="100"/>
      <c r="L37" s="106" t="s">
        <v>155</v>
      </c>
      <c r="M37" s="100"/>
      <c r="N37" s="100"/>
      <c r="O37" s="100"/>
      <c r="P37" s="100"/>
    </row>
    <row r="38" spans="1:17" s="102" customFormat="1" ht="45" outlineLevel="1" x14ac:dyDescent="0.25">
      <c r="A38" s="99"/>
      <c r="B38" s="99"/>
      <c r="C38" s="100"/>
      <c r="D38" s="109" t="s">
        <v>158</v>
      </c>
      <c r="E38" s="100" t="s">
        <v>153</v>
      </c>
      <c r="F38" s="103" t="s">
        <v>159</v>
      </c>
      <c r="G38" s="103" t="s">
        <v>160</v>
      </c>
      <c r="H38" s="106" t="s">
        <v>162</v>
      </c>
      <c r="I38" s="100"/>
      <c r="J38" s="100"/>
      <c r="K38" s="100"/>
      <c r="L38" s="106" t="s">
        <v>161</v>
      </c>
      <c r="M38" s="100"/>
      <c r="N38" s="100"/>
      <c r="O38" s="100"/>
      <c r="P38" s="100"/>
    </row>
    <row r="39" spans="1:17" s="80" customFormat="1" ht="60" outlineLevel="1" x14ac:dyDescent="0.25">
      <c r="A39" s="77"/>
      <c r="B39" s="77"/>
      <c r="C39" s="107" t="s">
        <v>632</v>
      </c>
      <c r="D39" s="78" t="s">
        <v>180</v>
      </c>
      <c r="E39" s="79" t="s">
        <v>153</v>
      </c>
      <c r="F39" s="86" t="s">
        <v>633</v>
      </c>
      <c r="G39" s="86" t="s">
        <v>116</v>
      </c>
      <c r="H39" s="87" t="s">
        <v>30</v>
      </c>
      <c r="I39" s="79"/>
      <c r="J39" s="79"/>
      <c r="K39" s="79"/>
      <c r="L39" s="87" t="s">
        <v>25</v>
      </c>
      <c r="M39" s="79"/>
      <c r="N39" s="79"/>
      <c r="O39" s="79"/>
      <c r="P39" s="79"/>
    </row>
    <row r="40" spans="1:17" s="102" customFormat="1" ht="75" outlineLevel="1" x14ac:dyDescent="0.25">
      <c r="A40" s="99"/>
      <c r="B40" s="99"/>
      <c r="C40" s="100"/>
      <c r="D40" s="101" t="s">
        <v>184</v>
      </c>
      <c r="E40" s="100" t="s">
        <v>26</v>
      </c>
      <c r="F40" s="103" t="s">
        <v>634</v>
      </c>
      <c r="G40" s="103" t="s">
        <v>186</v>
      </c>
      <c r="H40" s="108" t="s">
        <v>627</v>
      </c>
      <c r="I40" s="108" t="s">
        <v>628</v>
      </c>
      <c r="J40" s="108" t="s">
        <v>629</v>
      </c>
      <c r="K40" s="108" t="s">
        <v>630</v>
      </c>
      <c r="L40" s="108" t="s">
        <v>631</v>
      </c>
      <c r="M40" s="100"/>
      <c r="N40" s="100"/>
      <c r="O40" s="100"/>
      <c r="P40" s="100"/>
    </row>
    <row r="41" spans="1:17" s="80" customFormat="1" ht="75" outlineLevel="1" x14ac:dyDescent="0.25">
      <c r="A41" s="77"/>
      <c r="B41" s="77"/>
      <c r="C41" s="79"/>
      <c r="D41" s="78" t="s">
        <v>189</v>
      </c>
      <c r="E41" s="79" t="s">
        <v>26</v>
      </c>
      <c r="F41" s="111" t="s">
        <v>635</v>
      </c>
      <c r="G41" s="86" t="s">
        <v>191</v>
      </c>
      <c r="H41" s="112" t="s">
        <v>627</v>
      </c>
      <c r="I41" s="112" t="s">
        <v>628</v>
      </c>
      <c r="J41" s="112" t="s">
        <v>629</v>
      </c>
      <c r="K41" s="112" t="s">
        <v>630</v>
      </c>
      <c r="L41" s="112" t="s">
        <v>631</v>
      </c>
      <c r="M41" s="79"/>
      <c r="N41" s="79"/>
      <c r="O41" s="79"/>
      <c r="P41" s="79"/>
    </row>
    <row r="42" spans="1:17" s="102" customFormat="1" ht="75" outlineLevel="1" x14ac:dyDescent="0.25">
      <c r="A42" s="99"/>
      <c r="B42" s="99"/>
      <c r="C42" s="100"/>
      <c r="D42" s="105" t="s">
        <v>192</v>
      </c>
      <c r="E42" s="100" t="s">
        <v>26</v>
      </c>
      <c r="F42" s="103" t="s">
        <v>636</v>
      </c>
      <c r="G42" s="103" t="s">
        <v>194</v>
      </c>
      <c r="H42" s="108" t="s">
        <v>627</v>
      </c>
      <c r="I42" s="108" t="s">
        <v>628</v>
      </c>
      <c r="J42" s="108" t="s">
        <v>629</v>
      </c>
      <c r="K42" s="108" t="s">
        <v>630</v>
      </c>
      <c r="L42" s="108" t="s">
        <v>631</v>
      </c>
      <c r="M42" s="100"/>
      <c r="N42" s="100"/>
      <c r="O42" s="100"/>
      <c r="P42" s="100"/>
    </row>
    <row r="43" spans="1:17" ht="45" outlineLevel="1" x14ac:dyDescent="0.25">
      <c r="A43" s="70"/>
      <c r="B43" s="70"/>
      <c r="C43" s="63"/>
      <c r="D43" s="71" t="s">
        <v>197</v>
      </c>
      <c r="E43" s="63" t="s">
        <v>26</v>
      </c>
      <c r="F43" s="75" t="s">
        <v>637</v>
      </c>
      <c r="G43" s="73" t="s">
        <v>199</v>
      </c>
      <c r="H43" s="88" t="s">
        <v>638</v>
      </c>
      <c r="I43" s="88" t="s">
        <v>639</v>
      </c>
      <c r="J43" s="88" t="s">
        <v>640</v>
      </c>
      <c r="K43" s="88" t="s">
        <v>641</v>
      </c>
      <c r="L43" s="88" t="s">
        <v>642</v>
      </c>
      <c r="M43" s="63"/>
      <c r="N43" s="63"/>
      <c r="O43" s="63"/>
      <c r="P43" s="63"/>
      <c r="Q43" s="89" t="s">
        <v>643</v>
      </c>
    </row>
    <row r="44" spans="1:17" ht="30" outlineLevel="1" x14ac:dyDescent="0.25">
      <c r="A44" s="70"/>
      <c r="B44" s="70"/>
      <c r="C44" s="63"/>
      <c r="D44" s="90" t="s">
        <v>200</v>
      </c>
      <c r="E44" s="63" t="s">
        <v>26</v>
      </c>
      <c r="F44" s="73" t="s">
        <v>201</v>
      </c>
      <c r="G44" s="73" t="s">
        <v>644</v>
      </c>
      <c r="H44" s="88" t="s">
        <v>627</v>
      </c>
      <c r="I44" s="88" t="s">
        <v>628</v>
      </c>
      <c r="J44" s="88" t="s">
        <v>629</v>
      </c>
      <c r="K44" s="88" t="s">
        <v>630</v>
      </c>
      <c r="L44" s="88" t="s">
        <v>631</v>
      </c>
      <c r="M44" s="63"/>
      <c r="N44" s="63"/>
      <c r="O44" s="63"/>
      <c r="P44" s="75"/>
      <c r="Q44" s="65"/>
    </row>
    <row r="45" spans="1:17" ht="105" outlineLevel="1" x14ac:dyDescent="0.25">
      <c r="A45" s="70"/>
      <c r="B45" s="70"/>
      <c r="C45" s="76" t="s">
        <v>645</v>
      </c>
      <c r="D45" s="71" t="s">
        <v>204</v>
      </c>
      <c r="E45" s="63" t="s">
        <v>21</v>
      </c>
      <c r="F45" s="75" t="s">
        <v>646</v>
      </c>
      <c r="G45" s="73"/>
      <c r="H45" s="74"/>
      <c r="I45" s="74"/>
      <c r="J45" s="74"/>
      <c r="K45" s="74"/>
      <c r="L45" s="74"/>
      <c r="M45" s="63"/>
      <c r="N45" s="63"/>
      <c r="O45" s="63"/>
      <c r="P45" s="63"/>
      <c r="Q45" s="65"/>
    </row>
    <row r="46" spans="1:17" ht="75" outlineLevel="1" x14ac:dyDescent="0.25">
      <c r="A46" s="70"/>
      <c r="B46" s="70"/>
      <c r="C46" s="76"/>
      <c r="D46" s="71" t="s">
        <v>168</v>
      </c>
      <c r="E46" s="63" t="s">
        <v>26</v>
      </c>
      <c r="F46" s="75" t="s">
        <v>647</v>
      </c>
      <c r="G46" s="73" t="s">
        <v>207</v>
      </c>
      <c r="H46" s="75" t="s">
        <v>30</v>
      </c>
      <c r="I46" s="88"/>
      <c r="J46" s="88"/>
      <c r="K46" s="88"/>
      <c r="L46" s="75" t="s">
        <v>25</v>
      </c>
      <c r="M46" s="63"/>
      <c r="N46" s="63"/>
      <c r="O46" s="63"/>
      <c r="P46" s="63"/>
      <c r="Q46" s="65"/>
    </row>
    <row r="47" spans="1:17" ht="75" outlineLevel="1" x14ac:dyDescent="0.25">
      <c r="A47" s="70"/>
      <c r="B47" s="70"/>
      <c r="C47" s="76"/>
      <c r="D47" s="85" t="s">
        <v>192</v>
      </c>
      <c r="E47" s="63" t="s">
        <v>26</v>
      </c>
      <c r="F47" s="75" t="s">
        <v>636</v>
      </c>
      <c r="G47" s="73" t="s">
        <v>208</v>
      </c>
      <c r="H47" s="75" t="s">
        <v>30</v>
      </c>
      <c r="I47" s="88"/>
      <c r="J47" s="88"/>
      <c r="K47" s="88"/>
      <c r="L47" s="75" t="s">
        <v>25</v>
      </c>
      <c r="M47" s="63"/>
      <c r="N47" s="63"/>
      <c r="O47" s="63"/>
      <c r="P47" s="63"/>
      <c r="Q47" s="65"/>
    </row>
    <row r="48" spans="1:17" ht="45" outlineLevel="1" x14ac:dyDescent="0.25">
      <c r="A48" s="70"/>
      <c r="B48" s="70"/>
      <c r="C48" s="76"/>
      <c r="D48" s="71" t="s">
        <v>172</v>
      </c>
      <c r="E48" s="63" t="s">
        <v>26</v>
      </c>
      <c r="F48" s="75" t="s">
        <v>648</v>
      </c>
      <c r="G48" s="73" t="s">
        <v>210</v>
      </c>
      <c r="H48" s="88" t="s">
        <v>627</v>
      </c>
      <c r="I48" s="88" t="s">
        <v>628</v>
      </c>
      <c r="J48" s="88" t="s">
        <v>629</v>
      </c>
      <c r="K48" s="88" t="s">
        <v>630</v>
      </c>
      <c r="L48" s="88" t="s">
        <v>631</v>
      </c>
      <c r="M48" s="63"/>
      <c r="N48" s="63"/>
      <c r="O48" s="63"/>
      <c r="P48" s="63"/>
      <c r="Q48" s="65"/>
    </row>
    <row r="49" spans="1:17" ht="45" outlineLevel="1" x14ac:dyDescent="0.25">
      <c r="A49" s="70"/>
      <c r="B49" s="70"/>
      <c r="C49" s="76" t="s">
        <v>649</v>
      </c>
      <c r="D49" s="71" t="s">
        <v>163</v>
      </c>
      <c r="E49" s="63" t="s">
        <v>21</v>
      </c>
      <c r="F49" s="75" t="s">
        <v>164</v>
      </c>
      <c r="G49" s="72"/>
      <c r="H49" s="74"/>
      <c r="I49" s="74"/>
      <c r="J49" s="74"/>
      <c r="K49" s="74"/>
      <c r="L49" s="74"/>
      <c r="M49" s="63"/>
      <c r="N49" s="63"/>
      <c r="O49" s="63"/>
      <c r="P49" s="63"/>
      <c r="Q49" s="65"/>
    </row>
    <row r="50" spans="1:17" ht="75" outlineLevel="1" x14ac:dyDescent="0.25">
      <c r="A50" s="70"/>
      <c r="B50" s="70"/>
      <c r="C50" s="76"/>
      <c r="D50" s="71" t="s">
        <v>165</v>
      </c>
      <c r="E50" s="63" t="s">
        <v>26</v>
      </c>
      <c r="F50" s="75" t="s">
        <v>166</v>
      </c>
      <c r="G50" s="73" t="s">
        <v>167</v>
      </c>
      <c r="H50" s="88" t="s">
        <v>627</v>
      </c>
      <c r="I50" s="88" t="s">
        <v>628</v>
      </c>
      <c r="J50" s="88" t="s">
        <v>629</v>
      </c>
      <c r="K50" s="88" t="s">
        <v>630</v>
      </c>
      <c r="L50" s="88" t="s">
        <v>631</v>
      </c>
      <c r="M50" s="63"/>
      <c r="N50" s="63"/>
      <c r="O50" s="63"/>
      <c r="P50" s="63"/>
      <c r="Q50" s="65"/>
    </row>
    <row r="51" spans="1:17" ht="45" outlineLevel="1" x14ac:dyDescent="0.25">
      <c r="A51" s="70"/>
      <c r="B51" s="70"/>
      <c r="C51" s="76"/>
      <c r="D51" s="71" t="s">
        <v>168</v>
      </c>
      <c r="E51" s="63" t="s">
        <v>21</v>
      </c>
      <c r="F51" s="75" t="s">
        <v>169</v>
      </c>
      <c r="G51" s="72"/>
      <c r="H51" s="75" t="s">
        <v>30</v>
      </c>
      <c r="I51" s="88"/>
      <c r="J51" s="88"/>
      <c r="K51" s="88"/>
      <c r="L51" s="75" t="s">
        <v>25</v>
      </c>
      <c r="M51" s="63"/>
      <c r="N51" s="63"/>
      <c r="O51" s="63"/>
      <c r="P51" s="63"/>
      <c r="Q51" s="65"/>
    </row>
    <row r="52" spans="1:17" ht="45" outlineLevel="1" x14ac:dyDescent="0.25">
      <c r="A52" s="70"/>
      <c r="B52" s="70"/>
      <c r="C52" s="76"/>
      <c r="D52" s="71" t="s">
        <v>172</v>
      </c>
      <c r="E52" s="63" t="s">
        <v>26</v>
      </c>
      <c r="F52" s="75" t="s">
        <v>650</v>
      </c>
      <c r="G52" s="72" t="s">
        <v>174</v>
      </c>
      <c r="H52" s="88" t="s">
        <v>627</v>
      </c>
      <c r="I52" s="88" t="s">
        <v>628</v>
      </c>
      <c r="J52" s="88" t="s">
        <v>629</v>
      </c>
      <c r="K52" s="88" t="s">
        <v>630</v>
      </c>
      <c r="L52" s="88" t="s">
        <v>631</v>
      </c>
      <c r="M52" s="63"/>
      <c r="N52" s="63"/>
      <c r="O52" s="63"/>
      <c r="P52" s="63"/>
      <c r="Q52" s="65"/>
    </row>
    <row r="53" spans="1:17" ht="75" outlineLevel="1" x14ac:dyDescent="0.25">
      <c r="A53" s="70"/>
      <c r="B53" s="70"/>
      <c r="C53" s="76" t="s">
        <v>651</v>
      </c>
      <c r="D53" s="71" t="s">
        <v>175</v>
      </c>
      <c r="E53" s="63" t="s">
        <v>21</v>
      </c>
      <c r="F53" s="75" t="s">
        <v>652</v>
      </c>
      <c r="G53" s="72"/>
      <c r="H53" s="74"/>
      <c r="I53" s="74"/>
      <c r="J53" s="74"/>
      <c r="K53" s="74"/>
      <c r="L53" s="74"/>
      <c r="M53" s="63"/>
      <c r="N53" s="63"/>
      <c r="O53" s="63"/>
      <c r="P53" s="63"/>
      <c r="Q53" s="65"/>
    </row>
    <row r="54" spans="1:17" ht="75" outlineLevel="1" x14ac:dyDescent="0.25">
      <c r="A54" s="70"/>
      <c r="B54" s="70"/>
      <c r="C54" s="76"/>
      <c r="D54" s="71" t="s">
        <v>177</v>
      </c>
      <c r="E54" s="63" t="s">
        <v>21</v>
      </c>
      <c r="F54" s="75" t="s">
        <v>178</v>
      </c>
      <c r="G54" s="73"/>
      <c r="H54" s="74"/>
      <c r="I54" s="74"/>
      <c r="J54" s="74"/>
      <c r="K54" s="74"/>
      <c r="L54" s="74"/>
      <c r="M54" s="63"/>
      <c r="N54" s="63"/>
      <c r="O54" s="63"/>
      <c r="P54" s="63"/>
      <c r="Q54" s="65"/>
    </row>
    <row r="55" spans="1:17" x14ac:dyDescent="0.25">
      <c r="A55" s="70"/>
      <c r="B55" s="70"/>
      <c r="C55" s="76"/>
      <c r="D55" s="71"/>
      <c r="E55" s="63"/>
      <c r="F55" s="63"/>
      <c r="G55" s="73"/>
      <c r="H55" s="63"/>
      <c r="I55" s="63"/>
      <c r="J55" s="63"/>
      <c r="K55" s="63"/>
      <c r="L55" s="63"/>
      <c r="M55" s="63"/>
      <c r="N55" s="63"/>
      <c r="O55" s="63"/>
      <c r="P55" s="63"/>
      <c r="Q55" s="65"/>
    </row>
    <row r="56" spans="1:17" x14ac:dyDescent="0.25">
      <c r="A56" s="302" t="s">
        <v>211</v>
      </c>
      <c r="B56" s="303"/>
      <c r="C56" s="303"/>
      <c r="D56" s="304"/>
      <c r="E56" s="83"/>
      <c r="F56" s="83"/>
      <c r="G56" s="83"/>
      <c r="H56" s="83"/>
      <c r="I56" s="83"/>
      <c r="J56" s="83"/>
      <c r="K56" s="83"/>
      <c r="L56" s="83"/>
      <c r="M56" s="83"/>
      <c r="N56" s="83"/>
      <c r="O56" s="83"/>
      <c r="P56" s="63"/>
      <c r="Q56" s="65"/>
    </row>
    <row r="57" spans="1:17" ht="45" outlineLevel="1" x14ac:dyDescent="0.25">
      <c r="A57" s="70"/>
      <c r="B57" s="70"/>
      <c r="C57" s="76" t="s">
        <v>212</v>
      </c>
      <c r="D57" s="71" t="s">
        <v>213</v>
      </c>
      <c r="E57" s="63" t="s">
        <v>153</v>
      </c>
      <c r="F57" s="75" t="s">
        <v>214</v>
      </c>
      <c r="G57" s="73" t="s">
        <v>653</v>
      </c>
      <c r="H57" s="81" t="s">
        <v>217</v>
      </c>
      <c r="I57" s="74"/>
      <c r="J57" s="74"/>
      <c r="K57" s="74"/>
      <c r="L57" s="81" t="s">
        <v>216</v>
      </c>
      <c r="M57" s="63"/>
      <c r="N57" s="63"/>
      <c r="O57" s="63"/>
      <c r="P57" s="63"/>
      <c r="Q57" s="65"/>
    </row>
    <row r="58" spans="1:17" ht="45" outlineLevel="1" x14ac:dyDescent="0.25">
      <c r="A58" s="70"/>
      <c r="B58" s="70"/>
      <c r="C58" s="76" t="s">
        <v>212</v>
      </c>
      <c r="D58" s="71" t="s">
        <v>218</v>
      </c>
      <c r="E58" s="63" t="s">
        <v>26</v>
      </c>
      <c r="F58" s="75" t="s">
        <v>219</v>
      </c>
      <c r="G58" s="73" t="s">
        <v>220</v>
      </c>
      <c r="H58" s="81" t="s">
        <v>654</v>
      </c>
      <c r="I58" s="81" t="s">
        <v>655</v>
      </c>
      <c r="J58" s="81" t="s">
        <v>656</v>
      </c>
      <c r="K58" s="81" t="s">
        <v>657</v>
      </c>
      <c r="L58" s="81" t="s">
        <v>222</v>
      </c>
      <c r="M58" s="63"/>
      <c r="N58" s="63"/>
      <c r="O58" s="63"/>
      <c r="P58" s="63"/>
      <c r="Q58" s="65" t="s">
        <v>658</v>
      </c>
    </row>
    <row r="59" spans="1:17" ht="156" customHeight="1" outlineLevel="1" x14ac:dyDescent="0.25">
      <c r="A59" s="70"/>
      <c r="B59" s="70"/>
      <c r="C59" s="76" t="s">
        <v>223</v>
      </c>
      <c r="D59" s="71" t="s">
        <v>224</v>
      </c>
      <c r="E59" s="63" t="s">
        <v>153</v>
      </c>
      <c r="F59" s="75" t="s">
        <v>225</v>
      </c>
      <c r="G59" s="73" t="s">
        <v>226</v>
      </c>
      <c r="H59" s="81" t="s">
        <v>228</v>
      </c>
      <c r="I59" s="74"/>
      <c r="J59" s="74"/>
      <c r="K59" s="74"/>
      <c r="L59" s="81" t="s">
        <v>227</v>
      </c>
      <c r="M59" s="63"/>
      <c r="N59" s="63"/>
      <c r="O59" s="63"/>
      <c r="P59" s="63"/>
      <c r="Q59" s="65"/>
    </row>
    <row r="60" spans="1:17" ht="45" outlineLevel="1" x14ac:dyDescent="0.25">
      <c r="A60" s="70"/>
      <c r="B60" s="70"/>
      <c r="C60" s="76" t="s">
        <v>223</v>
      </c>
      <c r="D60" s="71" t="s">
        <v>229</v>
      </c>
      <c r="E60" s="63" t="s">
        <v>153</v>
      </c>
      <c r="F60" s="75" t="s">
        <v>659</v>
      </c>
      <c r="G60" s="73" t="s">
        <v>231</v>
      </c>
      <c r="H60" s="73" t="s">
        <v>232</v>
      </c>
      <c r="I60" s="74"/>
      <c r="J60" s="74"/>
      <c r="K60" s="74"/>
      <c r="L60" s="81" t="s">
        <v>660</v>
      </c>
      <c r="M60" s="63"/>
      <c r="N60" s="63"/>
      <c r="O60" s="63"/>
      <c r="P60" s="63"/>
      <c r="Q60" s="65"/>
    </row>
    <row r="61" spans="1:17" ht="45" outlineLevel="1" x14ac:dyDescent="0.25">
      <c r="A61" s="70"/>
      <c r="B61" s="70"/>
      <c r="C61" s="76" t="s">
        <v>223</v>
      </c>
      <c r="D61" s="85" t="s">
        <v>661</v>
      </c>
      <c r="E61" s="63" t="s">
        <v>21</v>
      </c>
      <c r="F61" s="75"/>
      <c r="G61" s="72"/>
      <c r="H61" s="74"/>
      <c r="I61" s="74"/>
      <c r="J61" s="74"/>
      <c r="K61" s="74"/>
      <c r="L61" s="74"/>
      <c r="M61" s="63"/>
      <c r="N61" s="63"/>
      <c r="O61" s="63"/>
      <c r="P61" s="63"/>
      <c r="Q61" s="65"/>
    </row>
    <row r="62" spans="1:17" ht="60" outlineLevel="1" x14ac:dyDescent="0.25">
      <c r="A62" s="70"/>
      <c r="B62" s="70"/>
      <c r="C62" s="76"/>
      <c r="D62" s="85" t="s">
        <v>662</v>
      </c>
      <c r="E62" s="63"/>
      <c r="F62" s="75"/>
      <c r="G62" s="72"/>
      <c r="H62" s="91" t="s">
        <v>663</v>
      </c>
      <c r="I62" s="74"/>
      <c r="J62" s="74"/>
      <c r="K62" s="74"/>
      <c r="L62" s="91" t="s">
        <v>25</v>
      </c>
      <c r="M62" s="63"/>
      <c r="N62" s="63"/>
      <c r="O62" s="63"/>
      <c r="P62" s="63"/>
      <c r="Q62" s="65"/>
    </row>
    <row r="63" spans="1:17" ht="60" outlineLevel="1" x14ac:dyDescent="0.25">
      <c r="A63" s="70"/>
      <c r="B63" s="70"/>
      <c r="C63" s="76" t="s">
        <v>223</v>
      </c>
      <c r="D63" s="71" t="s">
        <v>237</v>
      </c>
      <c r="E63" s="63" t="s">
        <v>26</v>
      </c>
      <c r="F63" s="75" t="s">
        <v>238</v>
      </c>
      <c r="G63" s="73" t="s">
        <v>239</v>
      </c>
      <c r="H63" s="81" t="s">
        <v>664</v>
      </c>
      <c r="I63" s="81" t="s">
        <v>665</v>
      </c>
      <c r="J63" s="81" t="s">
        <v>666</v>
      </c>
      <c r="K63" s="81" t="s">
        <v>667</v>
      </c>
      <c r="L63" s="81" t="s">
        <v>240</v>
      </c>
      <c r="M63" s="63"/>
      <c r="N63" s="63"/>
      <c r="O63" s="63"/>
      <c r="P63" s="63"/>
      <c r="Q63" s="65"/>
    </row>
    <row r="64" spans="1:17" ht="180" outlineLevel="1" x14ac:dyDescent="0.25">
      <c r="A64" s="70"/>
      <c r="B64" s="92" t="s">
        <v>668</v>
      </c>
      <c r="C64" s="76" t="s">
        <v>242</v>
      </c>
      <c r="D64" s="71" t="s">
        <v>243</v>
      </c>
      <c r="E64" s="63" t="s">
        <v>21</v>
      </c>
      <c r="F64" s="75" t="s">
        <v>669</v>
      </c>
      <c r="G64" s="72" t="s">
        <v>56</v>
      </c>
      <c r="H64" s="74"/>
      <c r="I64" s="74"/>
      <c r="J64" s="74"/>
      <c r="K64" s="74"/>
      <c r="L64" s="74"/>
      <c r="M64" s="63"/>
      <c r="N64" s="63"/>
      <c r="O64" s="63"/>
      <c r="P64" s="63"/>
      <c r="Q64" s="65"/>
    </row>
    <row r="65" spans="1:17" ht="60" outlineLevel="1" x14ac:dyDescent="0.25">
      <c r="A65" s="70"/>
      <c r="B65" s="305" t="s">
        <v>670</v>
      </c>
      <c r="C65" s="76" t="s">
        <v>242</v>
      </c>
      <c r="D65" s="71" t="s">
        <v>251</v>
      </c>
      <c r="E65" s="63" t="s">
        <v>26</v>
      </c>
      <c r="F65" s="81" t="s">
        <v>252</v>
      </c>
      <c r="G65" s="73" t="s">
        <v>253</v>
      </c>
      <c r="H65" s="88" t="s">
        <v>627</v>
      </c>
      <c r="I65" s="88" t="s">
        <v>628</v>
      </c>
      <c r="J65" s="88" t="s">
        <v>629</v>
      </c>
      <c r="K65" s="88" t="s">
        <v>630</v>
      </c>
      <c r="L65" s="88" t="s">
        <v>631</v>
      </c>
      <c r="M65" s="63"/>
      <c r="N65" s="63"/>
      <c r="O65" s="63"/>
      <c r="P65" s="63"/>
      <c r="Q65" s="65"/>
    </row>
    <row r="66" spans="1:17" ht="120" outlineLevel="1" x14ac:dyDescent="0.25">
      <c r="A66" s="70"/>
      <c r="B66" s="306"/>
      <c r="C66" s="76" t="s">
        <v>242</v>
      </c>
      <c r="D66" s="71" t="s">
        <v>254</v>
      </c>
      <c r="E66" s="63" t="s">
        <v>26</v>
      </c>
      <c r="F66" s="75" t="s">
        <v>255</v>
      </c>
      <c r="G66" s="73" t="s">
        <v>256</v>
      </c>
      <c r="H66" s="88" t="s">
        <v>627</v>
      </c>
      <c r="I66" s="88" t="s">
        <v>628</v>
      </c>
      <c r="J66" s="88" t="s">
        <v>629</v>
      </c>
      <c r="K66" s="88" t="s">
        <v>630</v>
      </c>
      <c r="L66" s="88" t="s">
        <v>631</v>
      </c>
      <c r="M66" s="63"/>
      <c r="N66" s="63"/>
      <c r="O66" s="63"/>
      <c r="P66" s="63"/>
      <c r="Q66" s="65"/>
    </row>
    <row r="67" spans="1:17" ht="150" outlineLevel="1" x14ac:dyDescent="0.25">
      <c r="A67" s="93"/>
      <c r="B67" s="113" t="s">
        <v>671</v>
      </c>
      <c r="C67" s="76" t="s">
        <v>257</v>
      </c>
      <c r="D67" s="71" t="s">
        <v>258</v>
      </c>
      <c r="E67" s="63" t="s">
        <v>153</v>
      </c>
      <c r="F67" s="75" t="s">
        <v>259</v>
      </c>
      <c r="G67" s="73" t="s">
        <v>260</v>
      </c>
      <c r="H67" s="88" t="s">
        <v>627</v>
      </c>
      <c r="I67" s="88" t="s">
        <v>628</v>
      </c>
      <c r="J67" s="88" t="s">
        <v>629</v>
      </c>
      <c r="K67" s="88" t="s">
        <v>630</v>
      </c>
      <c r="L67" s="88" t="s">
        <v>631</v>
      </c>
      <c r="M67" s="63"/>
      <c r="N67" s="63"/>
      <c r="O67" s="63"/>
      <c r="P67" s="63"/>
      <c r="Q67" s="65"/>
    </row>
    <row r="68" spans="1:17" ht="30" outlineLevel="1" x14ac:dyDescent="0.25">
      <c r="A68" s="70"/>
      <c r="B68" s="70"/>
      <c r="C68" s="76" t="s">
        <v>257</v>
      </c>
      <c r="D68" s="78" t="s">
        <v>261</v>
      </c>
      <c r="E68" s="63"/>
      <c r="F68" s="75" t="s">
        <v>672</v>
      </c>
      <c r="G68" s="73" t="s">
        <v>673</v>
      </c>
      <c r="H68" s="81"/>
      <c r="I68" s="81"/>
      <c r="J68" s="81"/>
      <c r="K68" s="81"/>
      <c r="L68" s="81"/>
      <c r="M68" s="63"/>
      <c r="N68" s="63"/>
      <c r="O68" s="63"/>
      <c r="P68" s="63" t="s">
        <v>674</v>
      </c>
      <c r="Q68" s="65"/>
    </row>
    <row r="69" spans="1:17" outlineLevel="1" x14ac:dyDescent="0.25">
      <c r="A69" s="70"/>
      <c r="B69" s="70"/>
      <c r="C69" s="76"/>
      <c r="D69" s="78"/>
      <c r="E69" s="63"/>
      <c r="F69" s="75" t="s">
        <v>675</v>
      </c>
      <c r="G69" s="73" t="s">
        <v>676</v>
      </c>
      <c r="H69" s="81"/>
      <c r="I69" s="81"/>
      <c r="J69" s="81"/>
      <c r="K69" s="81"/>
      <c r="L69" s="81"/>
      <c r="M69" s="63"/>
      <c r="N69" s="63"/>
      <c r="O69" s="63"/>
      <c r="P69" s="63"/>
      <c r="Q69" s="65"/>
    </row>
    <row r="70" spans="1:17" ht="75" outlineLevel="1" x14ac:dyDescent="0.25">
      <c r="A70" s="70"/>
      <c r="B70" s="70"/>
      <c r="C70" s="76" t="s">
        <v>262</v>
      </c>
      <c r="D70" s="71" t="s">
        <v>263</v>
      </c>
      <c r="E70" s="63" t="s">
        <v>26</v>
      </c>
      <c r="F70" s="63" t="s">
        <v>264</v>
      </c>
      <c r="G70" s="72" t="s">
        <v>265</v>
      </c>
      <c r="H70" s="75" t="s">
        <v>30</v>
      </c>
      <c r="I70" s="81"/>
      <c r="J70" s="81"/>
      <c r="K70" s="81"/>
      <c r="L70" s="75" t="s">
        <v>25</v>
      </c>
      <c r="M70" s="63"/>
      <c r="N70" s="63"/>
      <c r="O70" s="63"/>
      <c r="P70" s="63"/>
      <c r="Q70" s="65"/>
    </row>
    <row r="71" spans="1:17" ht="60" outlineLevel="1" x14ac:dyDescent="0.25">
      <c r="A71" s="70"/>
      <c r="B71" s="70"/>
      <c r="C71" s="76" t="s">
        <v>262</v>
      </c>
      <c r="D71" s="85" t="s">
        <v>677</v>
      </c>
      <c r="E71" s="63" t="s">
        <v>21</v>
      </c>
      <c r="F71" s="75" t="s">
        <v>678</v>
      </c>
      <c r="G71" s="72" t="s">
        <v>270</v>
      </c>
      <c r="H71" s="75" t="s">
        <v>30</v>
      </c>
      <c r="I71" s="81"/>
      <c r="J71" s="81"/>
      <c r="K71" s="81"/>
      <c r="L71" s="75" t="s">
        <v>25</v>
      </c>
      <c r="M71" s="63"/>
      <c r="N71" s="63"/>
      <c r="O71" s="63"/>
      <c r="P71" s="63"/>
      <c r="Q71" s="65"/>
    </row>
    <row r="72" spans="1:17" ht="45" outlineLevel="1" x14ac:dyDescent="0.25">
      <c r="A72" s="70"/>
      <c r="B72" s="70"/>
      <c r="C72" s="76" t="s">
        <v>262</v>
      </c>
      <c r="D72" s="71" t="s">
        <v>271</v>
      </c>
      <c r="E72" s="63" t="s">
        <v>26</v>
      </c>
      <c r="F72" s="75" t="s">
        <v>272</v>
      </c>
      <c r="G72" s="73" t="s">
        <v>273</v>
      </c>
      <c r="H72" s="88" t="s">
        <v>627</v>
      </c>
      <c r="I72" s="88" t="s">
        <v>628</v>
      </c>
      <c r="J72" s="88" t="s">
        <v>629</v>
      </c>
      <c r="K72" s="88" t="s">
        <v>630</v>
      </c>
      <c r="L72" s="88" t="s">
        <v>631</v>
      </c>
      <c r="M72" s="63"/>
      <c r="N72" s="63"/>
      <c r="O72" s="63"/>
      <c r="P72" s="63"/>
      <c r="Q72" s="65"/>
    </row>
    <row r="73" spans="1:17" ht="75" outlineLevel="1" x14ac:dyDescent="0.25">
      <c r="A73" s="70"/>
      <c r="B73" s="70"/>
      <c r="C73" s="76" t="s">
        <v>262</v>
      </c>
      <c r="D73" s="71" t="s">
        <v>274</v>
      </c>
      <c r="E73" s="63" t="s">
        <v>26</v>
      </c>
      <c r="F73" s="75" t="s">
        <v>275</v>
      </c>
      <c r="G73" s="73" t="s">
        <v>276</v>
      </c>
      <c r="H73" s="88" t="s">
        <v>627</v>
      </c>
      <c r="I73" s="88" t="s">
        <v>628</v>
      </c>
      <c r="J73" s="88" t="s">
        <v>629</v>
      </c>
      <c r="K73" s="88" t="s">
        <v>630</v>
      </c>
      <c r="L73" s="88" t="s">
        <v>631</v>
      </c>
      <c r="M73" s="63"/>
      <c r="N73" s="63"/>
      <c r="O73" s="63"/>
      <c r="P73" s="63"/>
      <c r="Q73" s="65"/>
    </row>
    <row r="74" spans="1:17" outlineLevel="1" x14ac:dyDescent="0.25">
      <c r="A74" s="70"/>
      <c r="B74" s="70"/>
      <c r="C74" s="76" t="s">
        <v>679</v>
      </c>
      <c r="D74" s="71" t="s">
        <v>277</v>
      </c>
      <c r="E74" s="63" t="s">
        <v>26</v>
      </c>
      <c r="F74" s="75" t="s">
        <v>680</v>
      </c>
      <c r="G74" s="73"/>
      <c r="H74" s="81" t="s">
        <v>30</v>
      </c>
      <c r="I74" s="74"/>
      <c r="J74" s="74"/>
      <c r="K74" s="74"/>
      <c r="L74" s="81" t="s">
        <v>25</v>
      </c>
      <c r="M74" s="63"/>
      <c r="N74" s="63"/>
      <c r="O74" s="63"/>
      <c r="P74" s="63"/>
      <c r="Q74" s="65"/>
    </row>
    <row r="75" spans="1:17" ht="105" outlineLevel="1" x14ac:dyDescent="0.25">
      <c r="A75" s="70"/>
      <c r="B75" s="70"/>
      <c r="C75" s="76" t="s">
        <v>262</v>
      </c>
      <c r="D75" s="71" t="s">
        <v>282</v>
      </c>
      <c r="E75" s="63" t="s">
        <v>21</v>
      </c>
      <c r="F75" s="75" t="s">
        <v>681</v>
      </c>
      <c r="G75" s="73"/>
      <c r="H75" s="81" t="s">
        <v>30</v>
      </c>
      <c r="I75" s="74"/>
      <c r="J75" s="74"/>
      <c r="K75" s="74"/>
      <c r="L75" s="81" t="s">
        <v>25</v>
      </c>
      <c r="M75" s="63"/>
      <c r="N75" s="63"/>
      <c r="O75" s="63"/>
      <c r="P75" s="63"/>
      <c r="Q75" s="65"/>
    </row>
    <row r="76" spans="1:17" ht="60" outlineLevel="1" x14ac:dyDescent="0.25">
      <c r="A76" s="70"/>
      <c r="B76" s="92" t="s">
        <v>682</v>
      </c>
      <c r="C76" s="76" t="s">
        <v>262</v>
      </c>
      <c r="D76" s="71" t="s">
        <v>284</v>
      </c>
      <c r="E76" s="63" t="s">
        <v>153</v>
      </c>
      <c r="F76" s="75" t="s">
        <v>285</v>
      </c>
      <c r="G76" s="73" t="s">
        <v>286</v>
      </c>
      <c r="H76" s="81" t="s">
        <v>30</v>
      </c>
      <c r="I76" s="74"/>
      <c r="J76" s="74"/>
      <c r="K76" s="74"/>
      <c r="L76" s="81" t="s">
        <v>25</v>
      </c>
      <c r="M76" s="63"/>
      <c r="N76" s="63"/>
      <c r="O76" s="63"/>
      <c r="P76" s="63"/>
      <c r="Q76" s="65"/>
    </row>
    <row r="77" spans="1:17" ht="60" outlineLevel="1" x14ac:dyDescent="0.25">
      <c r="A77" s="70"/>
      <c r="B77" s="92" t="s">
        <v>682</v>
      </c>
      <c r="C77" s="76" t="s">
        <v>287</v>
      </c>
      <c r="D77" s="71" t="s">
        <v>288</v>
      </c>
      <c r="E77" s="63" t="s">
        <v>153</v>
      </c>
      <c r="F77" s="75" t="s">
        <v>289</v>
      </c>
      <c r="G77" s="73" t="s">
        <v>290</v>
      </c>
      <c r="H77" s="81" t="s">
        <v>30</v>
      </c>
      <c r="I77" s="74"/>
      <c r="J77" s="74"/>
      <c r="K77" s="74"/>
      <c r="L77" s="81" t="s">
        <v>25</v>
      </c>
      <c r="M77" s="63"/>
      <c r="N77" s="63"/>
      <c r="O77" s="63"/>
      <c r="P77" s="63"/>
      <c r="Q77" s="65"/>
    </row>
    <row r="78" spans="1:17" ht="75" outlineLevel="1" x14ac:dyDescent="0.25">
      <c r="A78" s="70"/>
      <c r="B78" s="92" t="s">
        <v>682</v>
      </c>
      <c r="C78" s="76" t="s">
        <v>287</v>
      </c>
      <c r="D78" s="71" t="s">
        <v>291</v>
      </c>
      <c r="E78" s="63" t="s">
        <v>153</v>
      </c>
      <c r="F78" s="75" t="s">
        <v>292</v>
      </c>
      <c r="G78" s="73" t="s">
        <v>286</v>
      </c>
      <c r="H78" s="81" t="s">
        <v>30</v>
      </c>
      <c r="I78" s="74"/>
      <c r="J78" s="74"/>
      <c r="K78" s="74"/>
      <c r="L78" s="81" t="s">
        <v>25</v>
      </c>
      <c r="M78" s="63"/>
      <c r="N78" s="63"/>
      <c r="O78" s="63"/>
      <c r="P78" s="63"/>
      <c r="Q78" s="65"/>
    </row>
    <row r="79" spans="1:17" ht="150" outlineLevel="1" x14ac:dyDescent="0.25">
      <c r="A79" s="70"/>
      <c r="B79" s="92" t="s">
        <v>682</v>
      </c>
      <c r="C79" s="76" t="s">
        <v>287</v>
      </c>
      <c r="D79" s="71" t="s">
        <v>293</v>
      </c>
      <c r="E79" s="63" t="s">
        <v>153</v>
      </c>
      <c r="F79" s="75" t="s">
        <v>294</v>
      </c>
      <c r="G79" s="73" t="s">
        <v>286</v>
      </c>
      <c r="H79" s="81" t="s">
        <v>30</v>
      </c>
      <c r="I79" s="74"/>
      <c r="J79" s="74"/>
      <c r="K79" s="74"/>
      <c r="L79" s="81" t="s">
        <v>25</v>
      </c>
      <c r="M79" s="63"/>
      <c r="N79" s="63"/>
      <c r="O79" s="63"/>
      <c r="P79" s="63"/>
      <c r="Q79" s="65"/>
    </row>
    <row r="80" spans="1:17" ht="45" outlineLevel="1" x14ac:dyDescent="0.25">
      <c r="A80" s="70"/>
      <c r="B80" s="70"/>
      <c r="C80" s="76" t="s">
        <v>287</v>
      </c>
      <c r="D80" s="85" t="s">
        <v>683</v>
      </c>
      <c r="E80" s="63" t="s">
        <v>21</v>
      </c>
      <c r="F80" s="75" t="s">
        <v>296</v>
      </c>
      <c r="G80" s="72"/>
      <c r="H80" s="81" t="s">
        <v>30</v>
      </c>
      <c r="I80" s="74"/>
      <c r="J80" s="74"/>
      <c r="K80" s="74"/>
      <c r="L80" s="81" t="s">
        <v>25</v>
      </c>
      <c r="M80" s="63"/>
      <c r="N80" s="63"/>
      <c r="O80" s="63"/>
      <c r="P80" s="63"/>
      <c r="Q80" s="65"/>
    </row>
    <row r="81" spans="1:17" ht="105" outlineLevel="1" x14ac:dyDescent="0.25">
      <c r="A81" s="70"/>
      <c r="B81" s="70"/>
      <c r="C81" s="76" t="s">
        <v>287</v>
      </c>
      <c r="D81" s="71" t="s">
        <v>297</v>
      </c>
      <c r="E81" s="63" t="s">
        <v>21</v>
      </c>
      <c r="F81" s="75" t="s">
        <v>298</v>
      </c>
      <c r="G81" s="72"/>
      <c r="H81" s="74"/>
      <c r="I81" s="74"/>
      <c r="J81" s="74"/>
      <c r="K81" s="74"/>
      <c r="L81" s="74"/>
      <c r="M81" s="63"/>
      <c r="N81" s="63"/>
      <c r="O81" s="63"/>
      <c r="P81" s="63"/>
      <c r="Q81" s="65"/>
    </row>
    <row r="82" spans="1:17" ht="75" outlineLevel="1" x14ac:dyDescent="0.25">
      <c r="A82" s="70"/>
      <c r="B82" s="70"/>
      <c r="C82" s="76" t="s">
        <v>287</v>
      </c>
      <c r="D82" s="71" t="s">
        <v>299</v>
      </c>
      <c r="E82" s="63" t="s">
        <v>21</v>
      </c>
      <c r="F82" s="75" t="s">
        <v>300</v>
      </c>
      <c r="G82" s="72"/>
      <c r="H82" s="74"/>
      <c r="I82" s="74"/>
      <c r="J82" s="74"/>
      <c r="K82" s="74"/>
      <c r="L82" s="74"/>
      <c r="M82" s="63"/>
      <c r="N82" s="63"/>
      <c r="O82" s="63"/>
      <c r="P82" s="63"/>
      <c r="Q82" s="65"/>
    </row>
    <row r="83" spans="1:17" ht="90" outlineLevel="1" x14ac:dyDescent="0.25">
      <c r="A83" s="70"/>
      <c r="B83" s="70"/>
      <c r="C83" s="76" t="s">
        <v>287</v>
      </c>
      <c r="D83" s="71" t="s">
        <v>301</v>
      </c>
      <c r="E83" s="63" t="s">
        <v>21</v>
      </c>
      <c r="F83" s="75" t="s">
        <v>302</v>
      </c>
      <c r="G83" s="72"/>
      <c r="H83" s="74"/>
      <c r="I83" s="74"/>
      <c r="J83" s="74"/>
      <c r="K83" s="74"/>
      <c r="L83" s="74"/>
      <c r="M83" s="63"/>
      <c r="N83" s="63"/>
      <c r="O83" s="63"/>
      <c r="P83" s="63"/>
      <c r="Q83" s="65"/>
    </row>
    <row r="84" spans="1:17" ht="225" outlineLevel="1" x14ac:dyDescent="0.25">
      <c r="A84" s="70"/>
      <c r="B84" s="70"/>
      <c r="C84" s="76" t="s">
        <v>303</v>
      </c>
      <c r="D84" s="71" t="s">
        <v>304</v>
      </c>
      <c r="E84" s="63" t="s">
        <v>21</v>
      </c>
      <c r="F84" s="75" t="s">
        <v>684</v>
      </c>
      <c r="G84" s="73" t="s">
        <v>685</v>
      </c>
      <c r="H84" s="74"/>
      <c r="I84" s="74"/>
      <c r="J84" s="74"/>
      <c r="K84" s="74"/>
      <c r="L84" s="74"/>
      <c r="M84" s="63"/>
      <c r="N84" s="63"/>
      <c r="O84" s="63"/>
      <c r="P84" s="63"/>
      <c r="Q84" s="65"/>
    </row>
    <row r="85" spans="1:17" ht="75" outlineLevel="1" x14ac:dyDescent="0.25">
      <c r="A85" s="70"/>
      <c r="B85" s="70"/>
      <c r="C85" s="76" t="s">
        <v>303</v>
      </c>
      <c r="D85" s="71" t="s">
        <v>686</v>
      </c>
      <c r="E85" s="63" t="s">
        <v>21</v>
      </c>
      <c r="F85" s="75" t="s">
        <v>307</v>
      </c>
      <c r="G85" s="72"/>
      <c r="H85" s="74"/>
      <c r="I85" s="74"/>
      <c r="J85" s="74"/>
      <c r="K85" s="74"/>
      <c r="L85" s="74"/>
      <c r="M85" s="63"/>
      <c r="N85" s="63"/>
      <c r="O85" s="63"/>
      <c r="P85" s="63"/>
      <c r="Q85" s="65"/>
    </row>
    <row r="86" spans="1:17" ht="409.5" outlineLevel="1" x14ac:dyDescent="0.25">
      <c r="A86" s="70"/>
      <c r="B86" s="70"/>
      <c r="C86" s="76" t="s">
        <v>303</v>
      </c>
      <c r="D86" s="71" t="s">
        <v>308</v>
      </c>
      <c r="E86" s="63" t="s">
        <v>21</v>
      </c>
      <c r="F86" s="75" t="s">
        <v>309</v>
      </c>
      <c r="G86" s="73" t="s">
        <v>687</v>
      </c>
      <c r="H86" s="74"/>
      <c r="I86" s="74"/>
      <c r="J86" s="74"/>
      <c r="K86" s="74"/>
      <c r="L86" s="74"/>
      <c r="M86" s="63"/>
      <c r="N86" s="63"/>
      <c r="O86" s="63"/>
      <c r="P86" s="63"/>
      <c r="Q86" s="65"/>
    </row>
    <row r="87" spans="1:17" ht="90" outlineLevel="1" x14ac:dyDescent="0.25">
      <c r="A87" s="70"/>
      <c r="B87" s="70"/>
      <c r="C87" s="76" t="s">
        <v>303</v>
      </c>
      <c r="D87" s="71" t="s">
        <v>310</v>
      </c>
      <c r="E87" s="63" t="s">
        <v>21</v>
      </c>
      <c r="F87" s="75" t="s">
        <v>311</v>
      </c>
      <c r="G87" s="72"/>
      <c r="H87" s="74"/>
      <c r="I87" s="74"/>
      <c r="J87" s="74"/>
      <c r="K87" s="74"/>
      <c r="L87" s="74"/>
      <c r="M87" s="63"/>
      <c r="N87" s="63"/>
      <c r="O87" s="63"/>
      <c r="P87" s="63"/>
      <c r="Q87" s="65"/>
    </row>
    <row r="88" spans="1:17" ht="60" outlineLevel="1" x14ac:dyDescent="0.25">
      <c r="A88" s="70"/>
      <c r="B88" s="70"/>
      <c r="C88" s="76" t="s">
        <v>303</v>
      </c>
      <c r="D88" s="71" t="s">
        <v>312</v>
      </c>
      <c r="E88" s="63" t="s">
        <v>21</v>
      </c>
      <c r="F88" s="75" t="s">
        <v>313</v>
      </c>
      <c r="G88" s="72"/>
      <c r="H88" s="74"/>
      <c r="I88" s="74"/>
      <c r="J88" s="74"/>
      <c r="K88" s="74"/>
      <c r="L88" s="74"/>
      <c r="M88" s="63"/>
      <c r="N88" s="63"/>
      <c r="O88" s="63"/>
      <c r="P88" s="63"/>
      <c r="Q88" s="65"/>
    </row>
    <row r="89" spans="1:17" ht="90" outlineLevel="1" x14ac:dyDescent="0.25">
      <c r="A89" s="70"/>
      <c r="B89" s="70"/>
      <c r="C89" s="76" t="s">
        <v>314</v>
      </c>
      <c r="D89" s="71" t="s">
        <v>315</v>
      </c>
      <c r="E89" s="63" t="s">
        <v>21</v>
      </c>
      <c r="F89" s="75" t="s">
        <v>316</v>
      </c>
      <c r="G89" s="73" t="s">
        <v>688</v>
      </c>
      <c r="H89" s="74"/>
      <c r="I89" s="74"/>
      <c r="J89" s="74"/>
      <c r="K89" s="74"/>
      <c r="L89" s="74"/>
      <c r="M89" s="63"/>
      <c r="N89" s="63"/>
      <c r="O89" s="63"/>
      <c r="P89" s="63"/>
      <c r="Q89" s="65"/>
    </row>
    <row r="90" spans="1:17" ht="90" outlineLevel="1" x14ac:dyDescent="0.25">
      <c r="A90" s="70"/>
      <c r="B90" s="70"/>
      <c r="C90" s="76" t="s">
        <v>314</v>
      </c>
      <c r="D90" s="71" t="s">
        <v>317</v>
      </c>
      <c r="E90" s="63" t="s">
        <v>21</v>
      </c>
      <c r="F90" s="75" t="s">
        <v>318</v>
      </c>
      <c r="G90" s="73" t="s">
        <v>688</v>
      </c>
      <c r="H90" s="74"/>
      <c r="I90" s="74"/>
      <c r="J90" s="74"/>
      <c r="K90" s="74"/>
      <c r="L90" s="74"/>
      <c r="M90" s="63"/>
      <c r="N90" s="63"/>
      <c r="O90" s="63"/>
      <c r="P90" s="63"/>
      <c r="Q90" s="65"/>
    </row>
    <row r="91" spans="1:17" ht="75" outlineLevel="1" x14ac:dyDescent="0.25">
      <c r="A91" s="70"/>
      <c r="B91" s="70"/>
      <c r="C91" s="76" t="s">
        <v>314</v>
      </c>
      <c r="D91" s="71" t="s">
        <v>319</v>
      </c>
      <c r="E91" s="63" t="s">
        <v>21</v>
      </c>
      <c r="F91" s="75" t="s">
        <v>320</v>
      </c>
      <c r="G91" s="72"/>
      <c r="H91" s="74"/>
      <c r="I91" s="74"/>
      <c r="J91" s="74"/>
      <c r="K91" s="74"/>
      <c r="L91" s="74"/>
      <c r="M91" s="63"/>
      <c r="N91" s="63"/>
      <c r="O91" s="63"/>
      <c r="P91" s="63"/>
      <c r="Q91" s="65"/>
    </row>
    <row r="92" spans="1:17" ht="90" outlineLevel="1" x14ac:dyDescent="0.25">
      <c r="A92" s="70"/>
      <c r="B92" s="70"/>
      <c r="C92" s="76" t="s">
        <v>314</v>
      </c>
      <c r="D92" s="71" t="s">
        <v>321</v>
      </c>
      <c r="E92" s="63" t="s">
        <v>21</v>
      </c>
      <c r="F92" s="75" t="s">
        <v>322</v>
      </c>
      <c r="G92" s="73" t="s">
        <v>689</v>
      </c>
      <c r="H92" s="74"/>
      <c r="I92" s="74"/>
      <c r="J92" s="74"/>
      <c r="K92" s="74"/>
      <c r="L92" s="74"/>
      <c r="M92" s="63"/>
      <c r="N92" s="63"/>
      <c r="O92" s="63"/>
      <c r="P92" s="63"/>
      <c r="Q92" s="65"/>
    </row>
    <row r="93" spans="1:17" ht="75" outlineLevel="1" x14ac:dyDescent="0.25">
      <c r="A93" s="70"/>
      <c r="B93" s="70"/>
      <c r="C93" s="76" t="s">
        <v>314</v>
      </c>
      <c r="D93" s="71" t="s">
        <v>323</v>
      </c>
      <c r="E93" s="63" t="s">
        <v>21</v>
      </c>
      <c r="F93" s="75" t="s">
        <v>324</v>
      </c>
      <c r="G93" s="72"/>
      <c r="H93" s="74"/>
      <c r="I93" s="74"/>
      <c r="J93" s="74"/>
      <c r="K93" s="74"/>
      <c r="L93" s="74"/>
      <c r="M93" s="63"/>
      <c r="N93" s="63"/>
      <c r="O93" s="63"/>
      <c r="P93" s="63"/>
      <c r="Q93" s="65"/>
    </row>
    <row r="94" spans="1:17" ht="117" customHeight="1" outlineLevel="1" x14ac:dyDescent="0.25">
      <c r="A94" s="70"/>
      <c r="B94" s="94" t="s">
        <v>690</v>
      </c>
      <c r="C94" s="76" t="s">
        <v>325</v>
      </c>
      <c r="D94" s="71" t="s">
        <v>326</v>
      </c>
      <c r="E94" s="63" t="s">
        <v>153</v>
      </c>
      <c r="F94" s="75" t="s">
        <v>327</v>
      </c>
      <c r="G94" s="73" t="s">
        <v>328</v>
      </c>
      <c r="H94" s="81" t="s">
        <v>30</v>
      </c>
      <c r="I94" s="74"/>
      <c r="J94" s="74"/>
      <c r="K94" s="74"/>
      <c r="L94" s="81" t="s">
        <v>25</v>
      </c>
      <c r="M94" s="63"/>
      <c r="N94" s="63"/>
      <c r="O94" s="63"/>
      <c r="P94" s="63"/>
      <c r="Q94" s="65"/>
    </row>
    <row r="95" spans="1:17" x14ac:dyDescent="0.25">
      <c r="A95" s="70"/>
      <c r="B95" s="70"/>
      <c r="C95" s="63"/>
      <c r="D95" s="71"/>
      <c r="E95" s="63"/>
      <c r="F95" s="75"/>
      <c r="G95" s="73"/>
      <c r="H95" s="81"/>
      <c r="I95" s="81"/>
      <c r="J95" s="81"/>
      <c r="K95" s="81"/>
      <c r="L95" s="81"/>
      <c r="M95" s="63"/>
      <c r="N95" s="63"/>
      <c r="O95" s="63"/>
      <c r="P95" s="63"/>
      <c r="Q95" s="65"/>
    </row>
    <row r="96" spans="1:17" x14ac:dyDescent="0.25">
      <c r="A96" s="82" t="s">
        <v>691</v>
      </c>
      <c r="B96" s="82"/>
      <c r="C96" s="83"/>
      <c r="D96" s="84"/>
      <c r="E96" s="83"/>
      <c r="F96" s="83"/>
      <c r="G96" s="83"/>
      <c r="H96" s="83"/>
      <c r="I96" s="83"/>
      <c r="J96" s="83"/>
      <c r="K96" s="83"/>
      <c r="L96" s="83"/>
      <c r="M96" s="83"/>
      <c r="N96" s="83"/>
      <c r="O96" s="83"/>
      <c r="P96" s="63"/>
      <c r="Q96" s="65"/>
    </row>
    <row r="97" spans="1:17" ht="75" outlineLevel="1" collapsed="1" x14ac:dyDescent="0.25">
      <c r="A97" s="70"/>
      <c r="B97" s="70"/>
      <c r="C97" s="76" t="s">
        <v>337</v>
      </c>
      <c r="D97" s="71" t="s">
        <v>338</v>
      </c>
      <c r="E97" s="63" t="s">
        <v>153</v>
      </c>
      <c r="F97" s="75" t="s">
        <v>339</v>
      </c>
      <c r="G97" s="73" t="s">
        <v>692</v>
      </c>
      <c r="H97" s="81" t="s">
        <v>30</v>
      </c>
      <c r="I97" s="74"/>
      <c r="J97" s="74"/>
      <c r="K97" s="74"/>
      <c r="L97" s="81" t="s">
        <v>25</v>
      </c>
      <c r="M97" s="63"/>
      <c r="N97" s="63"/>
      <c r="O97" s="63"/>
      <c r="P97" s="63"/>
      <c r="Q97" s="65"/>
    </row>
    <row r="98" spans="1:17" outlineLevel="1" x14ac:dyDescent="0.25">
      <c r="A98" s="70"/>
      <c r="B98" s="70"/>
      <c r="C98" s="76"/>
      <c r="D98" s="85" t="s">
        <v>693</v>
      </c>
      <c r="E98" s="63"/>
      <c r="F98" s="75"/>
      <c r="G98" s="73"/>
      <c r="H98" s="81"/>
      <c r="I98" s="74"/>
      <c r="J98" s="74"/>
      <c r="K98" s="74"/>
      <c r="L98" s="81"/>
      <c r="M98" s="63"/>
      <c r="N98" s="63"/>
      <c r="O98" s="63"/>
      <c r="P98" s="63"/>
      <c r="Q98" s="65"/>
    </row>
    <row r="99" spans="1:17" ht="120" outlineLevel="1" x14ac:dyDescent="0.25">
      <c r="A99" s="70"/>
      <c r="B99" s="70"/>
      <c r="C99" s="76" t="s">
        <v>337</v>
      </c>
      <c r="D99" s="71" t="s">
        <v>341</v>
      </c>
      <c r="E99" s="63" t="s">
        <v>153</v>
      </c>
      <c r="F99" s="75" t="s">
        <v>342</v>
      </c>
      <c r="G99" s="73" t="s">
        <v>343</v>
      </c>
      <c r="H99" s="81" t="s">
        <v>30</v>
      </c>
      <c r="I99" s="74"/>
      <c r="J99" s="74"/>
      <c r="K99" s="74"/>
      <c r="L99" s="81" t="s">
        <v>25</v>
      </c>
      <c r="M99" s="63"/>
      <c r="N99" s="63"/>
      <c r="O99" s="63"/>
      <c r="P99" s="63"/>
      <c r="Q99" s="65"/>
    </row>
    <row r="100" spans="1:17" ht="165" outlineLevel="1" x14ac:dyDescent="0.25">
      <c r="A100" s="70"/>
      <c r="B100" s="70"/>
      <c r="C100" s="76" t="s">
        <v>337</v>
      </c>
      <c r="D100" s="71" t="s">
        <v>344</v>
      </c>
      <c r="E100" s="63" t="s">
        <v>21</v>
      </c>
      <c r="F100" s="75" t="s">
        <v>345</v>
      </c>
      <c r="G100" s="72" t="s">
        <v>346</v>
      </c>
      <c r="H100" s="74"/>
      <c r="I100" s="74"/>
      <c r="J100" s="74"/>
      <c r="K100" s="74"/>
      <c r="L100" s="74"/>
      <c r="M100" s="63"/>
      <c r="N100" s="63"/>
      <c r="O100" s="63"/>
      <c r="P100" s="63"/>
      <c r="Q100" s="65"/>
    </row>
    <row r="101" spans="1:17" ht="150" outlineLevel="1" x14ac:dyDescent="0.25">
      <c r="A101" s="70"/>
      <c r="B101" s="70"/>
      <c r="C101" s="76" t="s">
        <v>337</v>
      </c>
      <c r="D101" s="71" t="s">
        <v>347</v>
      </c>
      <c r="E101" s="63" t="s">
        <v>21</v>
      </c>
      <c r="F101" s="75" t="s">
        <v>348</v>
      </c>
      <c r="G101" s="72" t="s">
        <v>694</v>
      </c>
      <c r="H101" s="74"/>
      <c r="I101" s="74"/>
      <c r="J101" s="74"/>
      <c r="K101" s="74"/>
      <c r="L101" s="74"/>
      <c r="M101" s="63"/>
      <c r="N101" s="63"/>
      <c r="O101" s="63"/>
      <c r="P101" s="63"/>
      <c r="Q101" s="65"/>
    </row>
    <row r="102" spans="1:17" ht="120" outlineLevel="1" x14ac:dyDescent="0.25">
      <c r="A102" s="70"/>
      <c r="B102" s="70"/>
      <c r="C102" s="76" t="s">
        <v>350</v>
      </c>
      <c r="D102" s="71" t="s">
        <v>351</v>
      </c>
      <c r="E102" s="63" t="s">
        <v>153</v>
      </c>
      <c r="F102" s="75" t="s">
        <v>352</v>
      </c>
      <c r="G102" s="73" t="s">
        <v>695</v>
      </c>
      <c r="H102" s="81" t="s">
        <v>30</v>
      </c>
      <c r="I102" s="74"/>
      <c r="J102" s="74"/>
      <c r="K102" s="74"/>
      <c r="L102" s="81" t="s">
        <v>25</v>
      </c>
      <c r="M102" s="63"/>
      <c r="N102" s="63"/>
      <c r="O102" s="63"/>
      <c r="P102" s="63"/>
      <c r="Q102" s="65"/>
    </row>
    <row r="103" spans="1:17" ht="135" outlineLevel="1" x14ac:dyDescent="0.25">
      <c r="A103" s="70"/>
      <c r="B103" s="70"/>
      <c r="C103" s="76" t="s">
        <v>350</v>
      </c>
      <c r="D103" s="85" t="s">
        <v>696</v>
      </c>
      <c r="E103" s="63" t="s">
        <v>26</v>
      </c>
      <c r="F103" s="75" t="s">
        <v>355</v>
      </c>
      <c r="G103" s="73" t="s">
        <v>356</v>
      </c>
      <c r="H103" s="81" t="s">
        <v>358</v>
      </c>
      <c r="I103" s="81" t="s">
        <v>697</v>
      </c>
      <c r="J103" s="81" t="s">
        <v>698</v>
      </c>
      <c r="K103" s="81" t="s">
        <v>699</v>
      </c>
      <c r="L103" s="81" t="s">
        <v>357</v>
      </c>
      <c r="M103" s="63"/>
      <c r="N103" s="63"/>
      <c r="O103" s="63"/>
      <c r="P103" s="63"/>
      <c r="Q103" s="65"/>
    </row>
    <row r="104" spans="1:17" ht="75" outlineLevel="1" x14ac:dyDescent="0.25">
      <c r="A104" s="70"/>
      <c r="B104" s="70"/>
      <c r="C104" s="76" t="s">
        <v>350</v>
      </c>
      <c r="D104" s="71" t="s">
        <v>359</v>
      </c>
      <c r="E104" s="63" t="s">
        <v>26</v>
      </c>
      <c r="F104" s="75" t="s">
        <v>360</v>
      </c>
      <c r="G104" s="72" t="s">
        <v>361</v>
      </c>
      <c r="H104" s="81" t="s">
        <v>363</v>
      </c>
      <c r="I104" s="81" t="s">
        <v>700</v>
      </c>
      <c r="J104" s="81" t="s">
        <v>701</v>
      </c>
      <c r="K104" s="81" t="s">
        <v>702</v>
      </c>
      <c r="L104" s="81" t="s">
        <v>362</v>
      </c>
      <c r="M104" s="63"/>
      <c r="N104" s="63"/>
      <c r="O104" s="63"/>
      <c r="P104" s="63"/>
      <c r="Q104" s="65"/>
    </row>
    <row r="105" spans="1:17" ht="30" outlineLevel="1" x14ac:dyDescent="0.25">
      <c r="A105" s="70"/>
      <c r="B105" s="70"/>
      <c r="C105" s="76" t="s">
        <v>350</v>
      </c>
      <c r="D105" s="71" t="s">
        <v>364</v>
      </c>
      <c r="E105" s="63" t="s">
        <v>153</v>
      </c>
      <c r="F105" s="75" t="s">
        <v>365</v>
      </c>
      <c r="G105" s="73" t="s">
        <v>366</v>
      </c>
      <c r="H105" s="81" t="s">
        <v>30</v>
      </c>
      <c r="I105" s="74"/>
      <c r="J105" s="74"/>
      <c r="K105" s="74"/>
      <c r="L105" s="81" t="s">
        <v>25</v>
      </c>
      <c r="M105" s="63"/>
      <c r="N105" s="63"/>
      <c r="O105" s="63"/>
      <c r="P105" s="63"/>
      <c r="Q105" s="65"/>
    </row>
    <row r="106" spans="1:17" ht="45" outlineLevel="1" x14ac:dyDescent="0.25">
      <c r="A106" s="70"/>
      <c r="B106" s="70"/>
      <c r="C106" s="76" t="s">
        <v>367</v>
      </c>
      <c r="D106" s="71" t="s">
        <v>368</v>
      </c>
      <c r="E106" s="63" t="s">
        <v>153</v>
      </c>
      <c r="F106" s="75" t="s">
        <v>369</v>
      </c>
      <c r="G106" s="73" t="s">
        <v>370</v>
      </c>
      <c r="H106" s="81" t="s">
        <v>30</v>
      </c>
      <c r="I106" s="74"/>
      <c r="J106" s="74"/>
      <c r="K106" s="74"/>
      <c r="L106" s="81" t="s">
        <v>25</v>
      </c>
      <c r="M106" s="63"/>
      <c r="N106" s="63"/>
      <c r="O106" s="63"/>
      <c r="P106" s="63"/>
      <c r="Q106" s="65"/>
    </row>
    <row r="107" spans="1:17" ht="45" outlineLevel="1" x14ac:dyDescent="0.25">
      <c r="A107" s="70"/>
      <c r="B107" s="70"/>
      <c r="C107" s="76" t="s">
        <v>367</v>
      </c>
      <c r="D107" s="71" t="s">
        <v>371</v>
      </c>
      <c r="E107" s="63" t="s">
        <v>26</v>
      </c>
      <c r="F107" s="75" t="s">
        <v>372</v>
      </c>
      <c r="G107" s="73" t="s">
        <v>373</v>
      </c>
      <c r="H107" s="81" t="s">
        <v>703</v>
      </c>
      <c r="I107" s="81" t="s">
        <v>704</v>
      </c>
      <c r="J107" s="81" t="s">
        <v>705</v>
      </c>
      <c r="K107" s="81" t="s">
        <v>706</v>
      </c>
      <c r="L107" s="81" t="s">
        <v>374</v>
      </c>
      <c r="M107" s="63"/>
      <c r="N107" s="63"/>
      <c r="O107" s="63"/>
      <c r="P107" s="63"/>
      <c r="Q107" s="65"/>
    </row>
    <row r="108" spans="1:17" ht="165" outlineLevel="1" x14ac:dyDescent="0.25">
      <c r="A108" s="70"/>
      <c r="B108" s="70"/>
      <c r="C108" s="76" t="s">
        <v>367</v>
      </c>
      <c r="D108" s="71" t="s">
        <v>376</v>
      </c>
      <c r="E108" s="63" t="s">
        <v>153</v>
      </c>
      <c r="F108" s="75" t="s">
        <v>377</v>
      </c>
      <c r="G108" s="73" t="s">
        <v>378</v>
      </c>
      <c r="H108" s="81" t="s">
        <v>30</v>
      </c>
      <c r="I108" s="74"/>
      <c r="J108" s="74"/>
      <c r="K108" s="74"/>
      <c r="L108" s="81" t="s">
        <v>25</v>
      </c>
      <c r="M108" s="63"/>
      <c r="N108" s="63"/>
      <c r="O108" s="63"/>
      <c r="P108" s="63"/>
      <c r="Q108" s="65"/>
    </row>
    <row r="109" spans="1:17" ht="45" outlineLevel="1" x14ac:dyDescent="0.25">
      <c r="A109" s="70"/>
      <c r="B109" s="70"/>
      <c r="C109" s="76" t="s">
        <v>379</v>
      </c>
      <c r="D109" s="71" t="s">
        <v>380</v>
      </c>
      <c r="E109" s="63" t="s">
        <v>21</v>
      </c>
      <c r="F109" s="75" t="s">
        <v>381</v>
      </c>
      <c r="G109" s="72"/>
      <c r="H109" s="74"/>
      <c r="I109" s="74"/>
      <c r="J109" s="74"/>
      <c r="K109" s="74"/>
      <c r="L109" s="74"/>
      <c r="M109" s="63"/>
      <c r="N109" s="63"/>
      <c r="O109" s="63"/>
      <c r="P109" s="63"/>
      <c r="Q109" s="65"/>
    </row>
    <row r="110" spans="1:17" ht="45" outlineLevel="1" x14ac:dyDescent="0.25">
      <c r="A110" s="70"/>
      <c r="B110" s="70"/>
      <c r="C110" s="76" t="s">
        <v>379</v>
      </c>
      <c r="D110" s="71" t="s">
        <v>382</v>
      </c>
      <c r="E110" s="63" t="s">
        <v>21</v>
      </c>
      <c r="F110" s="63" t="s">
        <v>383</v>
      </c>
      <c r="G110" s="72"/>
      <c r="H110" s="74"/>
      <c r="I110" s="74"/>
      <c r="J110" s="74"/>
      <c r="K110" s="74"/>
      <c r="L110" s="74"/>
      <c r="M110" s="63"/>
      <c r="N110" s="63"/>
      <c r="O110" s="63"/>
      <c r="P110" s="63"/>
      <c r="Q110" s="65"/>
    </row>
    <row r="111" spans="1:17" ht="45" outlineLevel="1" x14ac:dyDescent="0.25">
      <c r="A111" s="70"/>
      <c r="B111" s="70"/>
      <c r="C111" s="76" t="s">
        <v>379</v>
      </c>
      <c r="D111" s="71" t="s">
        <v>384</v>
      </c>
      <c r="E111" s="63" t="s">
        <v>153</v>
      </c>
      <c r="F111" s="63" t="s">
        <v>385</v>
      </c>
      <c r="G111" s="73" t="s">
        <v>386</v>
      </c>
      <c r="H111" s="81" t="s">
        <v>30</v>
      </c>
      <c r="I111" s="74"/>
      <c r="J111" s="74"/>
      <c r="K111" s="74"/>
      <c r="L111" s="81" t="s">
        <v>25</v>
      </c>
      <c r="M111" s="63"/>
      <c r="N111" s="63"/>
      <c r="O111" s="63"/>
      <c r="P111" s="63"/>
      <c r="Q111" s="65"/>
    </row>
    <row r="112" spans="1:17" ht="45" outlineLevel="1" x14ac:dyDescent="0.25">
      <c r="A112" s="70"/>
      <c r="B112" s="70"/>
      <c r="C112" s="76" t="s">
        <v>379</v>
      </c>
      <c r="D112" s="71" t="s">
        <v>387</v>
      </c>
      <c r="E112" s="63" t="s">
        <v>21</v>
      </c>
      <c r="F112" s="63" t="s">
        <v>388</v>
      </c>
      <c r="G112" s="73" t="s">
        <v>389</v>
      </c>
      <c r="H112" s="74"/>
      <c r="I112" s="74"/>
      <c r="J112" s="74"/>
      <c r="K112" s="74"/>
      <c r="L112" s="74"/>
      <c r="M112" s="63"/>
      <c r="N112" s="63"/>
      <c r="O112" s="63"/>
      <c r="P112" s="63"/>
      <c r="Q112" s="65"/>
    </row>
    <row r="113" spans="1:17" ht="45" outlineLevel="1" x14ac:dyDescent="0.25">
      <c r="A113" s="70"/>
      <c r="B113" s="70"/>
      <c r="C113" s="76" t="s">
        <v>379</v>
      </c>
      <c r="D113" s="71" t="s">
        <v>390</v>
      </c>
      <c r="E113" s="63" t="s">
        <v>21</v>
      </c>
      <c r="F113" s="63" t="s">
        <v>391</v>
      </c>
      <c r="G113" s="73" t="s">
        <v>707</v>
      </c>
      <c r="H113" s="74"/>
      <c r="I113" s="74"/>
      <c r="J113" s="74"/>
      <c r="K113" s="74"/>
      <c r="L113" s="74"/>
      <c r="M113" s="63"/>
      <c r="N113" s="63"/>
      <c r="O113" s="63"/>
      <c r="P113" s="63"/>
      <c r="Q113" s="65"/>
    </row>
    <row r="114" spans="1:17" ht="30" outlineLevel="1" x14ac:dyDescent="0.25">
      <c r="A114" s="70"/>
      <c r="B114" s="70"/>
      <c r="C114" s="76" t="s">
        <v>393</v>
      </c>
      <c r="D114" s="71" t="s">
        <v>394</v>
      </c>
      <c r="E114" s="63" t="s">
        <v>153</v>
      </c>
      <c r="F114" s="63" t="s">
        <v>395</v>
      </c>
      <c r="G114" s="73" t="s">
        <v>396</v>
      </c>
      <c r="H114" s="81" t="s">
        <v>30</v>
      </c>
      <c r="I114" s="74"/>
      <c r="J114" s="74"/>
      <c r="K114" s="74"/>
      <c r="L114" s="81" t="s">
        <v>25</v>
      </c>
      <c r="M114" s="63"/>
      <c r="N114" s="63"/>
      <c r="O114" s="63"/>
      <c r="P114" s="63"/>
      <c r="Q114" s="65"/>
    </row>
    <row r="115" spans="1:17" ht="30" outlineLevel="1" x14ac:dyDescent="0.25">
      <c r="A115" s="70"/>
      <c r="B115" s="70"/>
      <c r="C115" s="76" t="s">
        <v>393</v>
      </c>
      <c r="D115" s="71" t="s">
        <v>397</v>
      </c>
      <c r="E115" s="63" t="s">
        <v>153</v>
      </c>
      <c r="F115" s="75" t="s">
        <v>708</v>
      </c>
      <c r="G115" s="73" t="s">
        <v>396</v>
      </c>
      <c r="H115" s="81" t="s">
        <v>30</v>
      </c>
      <c r="I115" s="74"/>
      <c r="J115" s="74"/>
      <c r="K115" s="74"/>
      <c r="L115" s="81" t="s">
        <v>25</v>
      </c>
      <c r="M115" s="63"/>
      <c r="N115" s="63"/>
      <c r="O115" s="63"/>
      <c r="P115" s="63"/>
      <c r="Q115" s="65"/>
    </row>
    <row r="116" spans="1:17" ht="30" outlineLevel="1" x14ac:dyDescent="0.25">
      <c r="A116" s="70"/>
      <c r="B116" s="307" t="s">
        <v>709</v>
      </c>
      <c r="C116" s="76" t="s">
        <v>393</v>
      </c>
      <c r="D116" s="71" t="s">
        <v>399</v>
      </c>
      <c r="E116" s="63" t="s">
        <v>153</v>
      </c>
      <c r="F116" s="63" t="s">
        <v>400</v>
      </c>
      <c r="G116" s="73" t="s">
        <v>401</v>
      </c>
      <c r="H116" s="81" t="s">
        <v>30</v>
      </c>
      <c r="I116" s="74"/>
      <c r="J116" s="74"/>
      <c r="K116" s="74"/>
      <c r="L116" s="81" t="s">
        <v>25</v>
      </c>
      <c r="M116" s="63"/>
      <c r="N116" s="63"/>
      <c r="O116" s="63"/>
      <c r="P116" s="63"/>
      <c r="Q116" s="65"/>
    </row>
    <row r="117" spans="1:17" ht="45" outlineLevel="1" x14ac:dyDescent="0.25">
      <c r="A117" s="70"/>
      <c r="B117" s="308"/>
      <c r="C117" s="76" t="s">
        <v>393</v>
      </c>
      <c r="D117" s="71" t="s">
        <v>402</v>
      </c>
      <c r="E117" s="63" t="s">
        <v>153</v>
      </c>
      <c r="F117" s="63" t="s">
        <v>403</v>
      </c>
      <c r="G117" s="73" t="s">
        <v>404</v>
      </c>
      <c r="H117" s="81" t="s">
        <v>30</v>
      </c>
      <c r="I117" s="74"/>
      <c r="J117" s="74"/>
      <c r="K117" s="74"/>
      <c r="L117" s="81" t="s">
        <v>25</v>
      </c>
      <c r="M117" s="63"/>
      <c r="N117" s="63"/>
      <c r="O117" s="63"/>
      <c r="P117" s="63"/>
      <c r="Q117" s="65"/>
    </row>
    <row r="118" spans="1:17" ht="45" outlineLevel="1" x14ac:dyDescent="0.25">
      <c r="A118" s="70"/>
      <c r="B118" s="70"/>
      <c r="C118" s="76" t="s">
        <v>408</v>
      </c>
      <c r="D118" s="95" t="s">
        <v>710</v>
      </c>
      <c r="E118" s="63" t="s">
        <v>153</v>
      </c>
      <c r="F118" s="75" t="s">
        <v>410</v>
      </c>
      <c r="G118" s="72"/>
      <c r="H118" s="81" t="s">
        <v>30</v>
      </c>
      <c r="I118" s="74"/>
      <c r="J118" s="74"/>
      <c r="K118" s="74"/>
      <c r="L118" s="81" t="s">
        <v>25</v>
      </c>
      <c r="M118" s="63"/>
      <c r="N118" s="63"/>
      <c r="O118" s="63"/>
      <c r="P118" s="63"/>
      <c r="Q118" s="65"/>
    </row>
    <row r="119" spans="1:17" ht="60" outlineLevel="1" x14ac:dyDescent="0.25">
      <c r="A119" s="70"/>
      <c r="B119" s="70"/>
      <c r="C119" s="76" t="s">
        <v>408</v>
      </c>
      <c r="D119" s="85" t="s">
        <v>411</v>
      </c>
      <c r="E119" s="63" t="s">
        <v>153</v>
      </c>
      <c r="F119" s="75" t="s">
        <v>412</v>
      </c>
      <c r="G119" s="73"/>
      <c r="H119" s="81" t="s">
        <v>30</v>
      </c>
      <c r="I119" s="74"/>
      <c r="J119" s="74"/>
      <c r="K119" s="74"/>
      <c r="L119" s="81" t="s">
        <v>25</v>
      </c>
      <c r="M119" s="63"/>
      <c r="N119" s="63"/>
      <c r="O119" s="63"/>
      <c r="P119" s="63"/>
      <c r="Q119" s="65"/>
    </row>
    <row r="120" spans="1:17" ht="120" outlineLevel="1" x14ac:dyDescent="0.25">
      <c r="A120" s="70"/>
      <c r="B120" s="70"/>
      <c r="C120" s="76" t="s">
        <v>408</v>
      </c>
      <c r="D120" s="85" t="s">
        <v>413</v>
      </c>
      <c r="E120" s="63" t="s">
        <v>153</v>
      </c>
      <c r="F120" s="85" t="s">
        <v>414</v>
      </c>
      <c r="G120" s="73"/>
      <c r="H120" s="81" t="s">
        <v>30</v>
      </c>
      <c r="I120" s="74"/>
      <c r="J120" s="74"/>
      <c r="K120" s="74"/>
      <c r="L120" s="81" t="s">
        <v>25</v>
      </c>
      <c r="M120" s="63"/>
      <c r="N120" s="63"/>
      <c r="O120" s="63"/>
      <c r="P120" s="63"/>
      <c r="Q120" s="65"/>
    </row>
    <row r="121" spans="1:17" ht="165" outlineLevel="1" x14ac:dyDescent="0.25">
      <c r="A121" s="70"/>
      <c r="B121" s="70"/>
      <c r="C121" s="76" t="s">
        <v>408</v>
      </c>
      <c r="D121" s="71" t="s">
        <v>416</v>
      </c>
      <c r="E121" s="63" t="s">
        <v>153</v>
      </c>
      <c r="F121" s="75" t="s">
        <v>417</v>
      </c>
      <c r="G121" s="73"/>
      <c r="H121" s="81" t="s">
        <v>30</v>
      </c>
      <c r="I121" s="74"/>
      <c r="J121" s="74"/>
      <c r="K121" s="74"/>
      <c r="L121" s="81" t="s">
        <v>25</v>
      </c>
      <c r="M121" s="63"/>
      <c r="N121" s="63"/>
      <c r="O121" s="63"/>
      <c r="P121" s="63"/>
      <c r="Q121" s="65"/>
    </row>
    <row r="122" spans="1:17" ht="225" outlineLevel="1" x14ac:dyDescent="0.25">
      <c r="A122" s="70"/>
      <c r="B122" s="70"/>
      <c r="C122" s="76" t="s">
        <v>408</v>
      </c>
      <c r="D122" s="71" t="s">
        <v>418</v>
      </c>
      <c r="E122" s="63" t="s">
        <v>153</v>
      </c>
      <c r="F122" s="75" t="s">
        <v>419</v>
      </c>
      <c r="G122" s="73"/>
      <c r="H122" s="81" t="s">
        <v>30</v>
      </c>
      <c r="I122" s="74"/>
      <c r="J122" s="74"/>
      <c r="K122" s="74"/>
      <c r="L122" s="81" t="s">
        <v>25</v>
      </c>
      <c r="M122" s="63"/>
      <c r="N122" s="63"/>
      <c r="O122" s="63"/>
      <c r="P122" s="63"/>
      <c r="Q122" s="65"/>
    </row>
    <row r="123" spans="1:17" ht="105" outlineLevel="1" x14ac:dyDescent="0.25">
      <c r="A123" s="70"/>
      <c r="B123" s="70"/>
      <c r="C123" s="76" t="s">
        <v>408</v>
      </c>
      <c r="D123" s="71" t="s">
        <v>420</v>
      </c>
      <c r="E123" s="63" t="s">
        <v>153</v>
      </c>
      <c r="F123" s="73" t="s">
        <v>421</v>
      </c>
      <c r="G123" s="73"/>
      <c r="H123" s="81" t="s">
        <v>30</v>
      </c>
      <c r="I123" s="74"/>
      <c r="J123" s="74"/>
      <c r="K123" s="74"/>
      <c r="L123" s="81" t="s">
        <v>25</v>
      </c>
      <c r="M123" s="63"/>
      <c r="N123" s="63"/>
      <c r="O123" s="63"/>
      <c r="P123" s="63"/>
      <c r="Q123" s="65"/>
    </row>
    <row r="124" spans="1:17" ht="120" outlineLevel="1" x14ac:dyDescent="0.25">
      <c r="A124" s="70"/>
      <c r="B124" s="70"/>
      <c r="C124" s="76" t="s">
        <v>408</v>
      </c>
      <c r="D124" s="71" t="s">
        <v>422</v>
      </c>
      <c r="E124" s="63" t="s">
        <v>153</v>
      </c>
      <c r="F124" s="75" t="s">
        <v>423</v>
      </c>
      <c r="G124" s="73"/>
      <c r="H124" s="81" t="s">
        <v>30</v>
      </c>
      <c r="I124" s="74"/>
      <c r="J124" s="74"/>
      <c r="K124" s="74"/>
      <c r="L124" s="81" t="s">
        <v>25</v>
      </c>
      <c r="M124" s="63"/>
      <c r="N124" s="63"/>
      <c r="O124" s="63"/>
      <c r="P124" s="63"/>
      <c r="Q124" s="65"/>
    </row>
    <row r="125" spans="1:17" ht="105" outlineLevel="1" x14ac:dyDescent="0.25">
      <c r="A125" s="70"/>
      <c r="B125" s="70"/>
      <c r="C125" s="76" t="s">
        <v>408</v>
      </c>
      <c r="D125" s="71" t="s">
        <v>424</v>
      </c>
      <c r="E125" s="63" t="s">
        <v>153</v>
      </c>
      <c r="F125" s="75" t="s">
        <v>425</v>
      </c>
      <c r="G125" s="73"/>
      <c r="H125" s="81" t="s">
        <v>30</v>
      </c>
      <c r="I125" s="74"/>
      <c r="J125" s="74"/>
      <c r="K125" s="74"/>
      <c r="L125" s="81" t="s">
        <v>25</v>
      </c>
      <c r="M125" s="63"/>
      <c r="N125" s="63"/>
      <c r="O125" s="63"/>
      <c r="P125" s="63"/>
      <c r="Q125" s="65"/>
    </row>
    <row r="126" spans="1:17" ht="90" outlineLevel="1" x14ac:dyDescent="0.25">
      <c r="A126" s="70"/>
      <c r="B126" s="70"/>
      <c r="C126" s="76" t="s">
        <v>408</v>
      </c>
      <c r="D126" s="71" t="s">
        <v>426</v>
      </c>
      <c r="E126" s="63" t="s">
        <v>153</v>
      </c>
      <c r="F126" s="75" t="s">
        <v>427</v>
      </c>
      <c r="G126" s="73" t="s">
        <v>428</v>
      </c>
      <c r="H126" s="81" t="s">
        <v>30</v>
      </c>
      <c r="I126" s="74"/>
      <c r="J126" s="74"/>
      <c r="K126" s="74"/>
      <c r="L126" s="81" t="s">
        <v>25</v>
      </c>
      <c r="M126" s="63"/>
      <c r="N126" s="63"/>
      <c r="O126" s="63"/>
      <c r="P126" s="63"/>
      <c r="Q126" s="65"/>
    </row>
    <row r="127" spans="1:17" ht="60" outlineLevel="1" x14ac:dyDescent="0.25">
      <c r="A127" s="70"/>
      <c r="B127" s="70"/>
      <c r="C127" s="76" t="s">
        <v>408</v>
      </c>
      <c r="D127" s="71" t="s">
        <v>429</v>
      </c>
      <c r="E127" s="63" t="s">
        <v>153</v>
      </c>
      <c r="F127" s="63" t="s">
        <v>430</v>
      </c>
      <c r="G127" s="73" t="s">
        <v>431</v>
      </c>
      <c r="H127" s="81" t="s">
        <v>30</v>
      </c>
      <c r="I127" s="74"/>
      <c r="J127" s="74"/>
      <c r="K127" s="74"/>
      <c r="L127" s="81" t="s">
        <v>25</v>
      </c>
      <c r="M127" s="63"/>
      <c r="N127" s="63"/>
      <c r="O127" s="63"/>
      <c r="P127" s="63"/>
      <c r="Q127" s="65"/>
    </row>
    <row r="128" spans="1:17" ht="90" outlineLevel="1" x14ac:dyDescent="0.25">
      <c r="A128" s="70"/>
      <c r="B128" s="70"/>
      <c r="C128" s="76" t="s">
        <v>408</v>
      </c>
      <c r="D128" s="71" t="s">
        <v>432</v>
      </c>
      <c r="E128" s="63" t="s">
        <v>153</v>
      </c>
      <c r="F128" s="75" t="s">
        <v>433</v>
      </c>
      <c r="G128" s="73" t="s">
        <v>434</v>
      </c>
      <c r="H128" s="81" t="s">
        <v>30</v>
      </c>
      <c r="I128" s="74"/>
      <c r="J128" s="74"/>
      <c r="K128" s="74"/>
      <c r="L128" s="81" t="s">
        <v>25</v>
      </c>
      <c r="M128" s="63"/>
      <c r="N128" s="63"/>
      <c r="O128" s="63"/>
      <c r="P128" s="63"/>
      <c r="Q128" s="65"/>
    </row>
    <row r="129" spans="1:17" ht="45" outlineLevel="1" x14ac:dyDescent="0.25">
      <c r="A129" s="70"/>
      <c r="B129" s="70"/>
      <c r="C129" s="76" t="s">
        <v>408</v>
      </c>
      <c r="D129" s="71" t="s">
        <v>435</v>
      </c>
      <c r="E129" s="63" t="s">
        <v>153</v>
      </c>
      <c r="F129" s="63" t="s">
        <v>436</v>
      </c>
      <c r="G129" s="72" t="s">
        <v>437</v>
      </c>
      <c r="H129" s="81" t="s">
        <v>30</v>
      </c>
      <c r="I129" s="74"/>
      <c r="J129" s="74"/>
      <c r="K129" s="74"/>
      <c r="L129" s="81" t="s">
        <v>25</v>
      </c>
      <c r="M129" s="63"/>
      <c r="N129" s="63"/>
      <c r="O129" s="63"/>
      <c r="P129" s="63"/>
      <c r="Q129" s="65"/>
    </row>
    <row r="130" spans="1:17" ht="45" outlineLevel="1" x14ac:dyDescent="0.25">
      <c r="A130" s="70"/>
      <c r="B130" s="96" t="s">
        <v>711</v>
      </c>
      <c r="C130" s="76" t="s">
        <v>408</v>
      </c>
      <c r="D130" s="71" t="s">
        <v>438</v>
      </c>
      <c r="E130" s="63" t="s">
        <v>153</v>
      </c>
      <c r="F130" s="75" t="s">
        <v>439</v>
      </c>
      <c r="G130" s="73" t="s">
        <v>440</v>
      </c>
      <c r="H130" s="81" t="s">
        <v>30</v>
      </c>
      <c r="I130" s="74"/>
      <c r="J130" s="74"/>
      <c r="K130" s="74"/>
      <c r="L130" s="81" t="s">
        <v>25</v>
      </c>
      <c r="M130" s="63"/>
      <c r="N130" s="63"/>
      <c r="O130" s="63"/>
      <c r="P130" s="63"/>
      <c r="Q130" s="65"/>
    </row>
    <row r="131" spans="1:17" ht="45" outlineLevel="1" x14ac:dyDescent="0.25">
      <c r="A131" s="70"/>
      <c r="B131" s="86" t="s">
        <v>712</v>
      </c>
      <c r="C131" s="76" t="s">
        <v>441</v>
      </c>
      <c r="D131" s="71" t="s">
        <v>442</v>
      </c>
      <c r="E131" s="63" t="s">
        <v>153</v>
      </c>
      <c r="F131" s="75" t="s">
        <v>443</v>
      </c>
      <c r="G131" s="73" t="s">
        <v>444</v>
      </c>
      <c r="H131" s="81" t="s">
        <v>30</v>
      </c>
      <c r="I131" s="74"/>
      <c r="J131" s="74"/>
      <c r="K131" s="74"/>
      <c r="L131" s="81" t="s">
        <v>25</v>
      </c>
      <c r="M131" s="63"/>
      <c r="N131" s="63"/>
      <c r="O131" s="63"/>
      <c r="P131" s="63"/>
      <c r="Q131" s="65"/>
    </row>
    <row r="132" spans="1:17" ht="90" outlineLevel="1" x14ac:dyDescent="0.25">
      <c r="A132" s="70"/>
      <c r="B132" s="77"/>
      <c r="C132" s="76" t="s">
        <v>441</v>
      </c>
      <c r="D132" s="71" t="s">
        <v>445</v>
      </c>
      <c r="E132" s="63" t="s">
        <v>153</v>
      </c>
      <c r="F132" s="75" t="s">
        <v>446</v>
      </c>
      <c r="G132" s="73" t="s">
        <v>444</v>
      </c>
      <c r="H132" s="81" t="s">
        <v>30</v>
      </c>
      <c r="I132" s="74"/>
      <c r="J132" s="74"/>
      <c r="K132" s="74"/>
      <c r="L132" s="81" t="s">
        <v>25</v>
      </c>
      <c r="M132" s="63"/>
      <c r="N132" s="63"/>
      <c r="O132" s="63"/>
      <c r="P132" s="63"/>
      <c r="Q132" s="65"/>
    </row>
    <row r="133" spans="1:17" ht="75" outlineLevel="1" x14ac:dyDescent="0.25">
      <c r="A133" s="70"/>
      <c r="B133" s="92" t="s">
        <v>713</v>
      </c>
      <c r="C133" s="76" t="s">
        <v>441</v>
      </c>
      <c r="D133" s="71" t="s">
        <v>447</v>
      </c>
      <c r="E133" s="63" t="s">
        <v>153</v>
      </c>
      <c r="F133" s="75" t="s">
        <v>448</v>
      </c>
      <c r="G133" s="73" t="s">
        <v>449</v>
      </c>
      <c r="H133" s="81" t="s">
        <v>30</v>
      </c>
      <c r="I133" s="74"/>
      <c r="J133" s="74"/>
      <c r="K133" s="74"/>
      <c r="L133" s="81" t="s">
        <v>25</v>
      </c>
      <c r="M133" s="63"/>
      <c r="N133" s="63"/>
      <c r="O133" s="63"/>
      <c r="P133" s="63"/>
      <c r="Q133" s="65"/>
    </row>
    <row r="134" spans="1:17" ht="90" outlineLevel="1" x14ac:dyDescent="0.25">
      <c r="A134" s="70"/>
      <c r="B134" s="70"/>
      <c r="C134" s="76" t="s">
        <v>450</v>
      </c>
      <c r="D134" s="71" t="s">
        <v>451</v>
      </c>
      <c r="E134" s="63" t="s">
        <v>153</v>
      </c>
      <c r="F134" s="75" t="s">
        <v>452</v>
      </c>
      <c r="G134" s="73" t="s">
        <v>453</v>
      </c>
      <c r="H134" s="81" t="s">
        <v>30</v>
      </c>
      <c r="I134" s="74"/>
      <c r="J134" s="74"/>
      <c r="K134" s="74"/>
      <c r="L134" s="81" t="s">
        <v>25</v>
      </c>
      <c r="M134" s="63"/>
      <c r="N134" s="63"/>
      <c r="O134" s="63"/>
      <c r="P134" s="63"/>
      <c r="Q134" s="65"/>
    </row>
    <row r="135" spans="1:17" ht="45" outlineLevel="1" x14ac:dyDescent="0.25">
      <c r="A135" s="70"/>
      <c r="B135" s="70"/>
      <c r="C135" s="76" t="s">
        <v>450</v>
      </c>
      <c r="D135" s="71" t="s">
        <v>454</v>
      </c>
      <c r="E135" s="63" t="s">
        <v>153</v>
      </c>
      <c r="F135" s="75" t="s">
        <v>455</v>
      </c>
      <c r="G135" s="73" t="s">
        <v>456</v>
      </c>
      <c r="H135" s="81" t="s">
        <v>30</v>
      </c>
      <c r="I135" s="74"/>
      <c r="J135" s="74"/>
      <c r="K135" s="74"/>
      <c r="L135" s="81" t="s">
        <v>25</v>
      </c>
      <c r="M135" s="63"/>
      <c r="N135" s="63"/>
      <c r="O135" s="63"/>
      <c r="P135" s="63"/>
      <c r="Q135" s="65"/>
    </row>
    <row r="136" spans="1:17" ht="45" outlineLevel="1" x14ac:dyDescent="0.25">
      <c r="A136" s="70"/>
      <c r="B136" s="70"/>
      <c r="C136" s="76" t="s">
        <v>450</v>
      </c>
      <c r="D136" s="71" t="s">
        <v>457</v>
      </c>
      <c r="E136" s="63" t="s">
        <v>153</v>
      </c>
      <c r="F136" s="75" t="s">
        <v>458</v>
      </c>
      <c r="G136" s="73" t="s">
        <v>459</v>
      </c>
      <c r="H136" s="81" t="s">
        <v>30</v>
      </c>
      <c r="I136" s="74"/>
      <c r="J136" s="74"/>
      <c r="K136" s="74"/>
      <c r="L136" s="81" t="s">
        <v>25</v>
      </c>
      <c r="M136" s="63"/>
      <c r="N136" s="63"/>
      <c r="O136" s="63"/>
      <c r="P136" s="63"/>
      <c r="Q136" s="65"/>
    </row>
    <row r="137" spans="1:17" ht="75" outlineLevel="1" x14ac:dyDescent="0.25">
      <c r="A137" s="70"/>
      <c r="B137" s="70"/>
      <c r="C137" s="76" t="s">
        <v>450</v>
      </c>
      <c r="D137" s="71" t="s">
        <v>460</v>
      </c>
      <c r="E137" s="63" t="s">
        <v>153</v>
      </c>
      <c r="F137" s="75" t="s">
        <v>461</v>
      </c>
      <c r="G137" s="73" t="s">
        <v>462</v>
      </c>
      <c r="H137" s="81" t="s">
        <v>30</v>
      </c>
      <c r="I137" s="74"/>
      <c r="J137" s="74"/>
      <c r="K137" s="74"/>
      <c r="L137" s="81" t="s">
        <v>25</v>
      </c>
      <c r="M137" s="63"/>
      <c r="N137" s="63"/>
      <c r="O137" s="63"/>
      <c r="P137" s="63"/>
      <c r="Q137" s="65"/>
    </row>
    <row r="138" spans="1:17" ht="45" outlineLevel="1" x14ac:dyDescent="0.25">
      <c r="A138" s="70"/>
      <c r="B138" s="70"/>
      <c r="C138" s="76" t="s">
        <v>450</v>
      </c>
      <c r="D138" s="71" t="s">
        <v>463</v>
      </c>
      <c r="E138" s="63" t="s">
        <v>153</v>
      </c>
      <c r="F138" s="75" t="s">
        <v>464</v>
      </c>
      <c r="G138" s="73" t="s">
        <v>465</v>
      </c>
      <c r="H138" s="81" t="s">
        <v>30</v>
      </c>
      <c r="I138" s="74"/>
      <c r="J138" s="74"/>
      <c r="K138" s="74"/>
      <c r="L138" s="81" t="s">
        <v>25</v>
      </c>
      <c r="M138" s="63"/>
      <c r="N138" s="63"/>
      <c r="O138" s="63"/>
      <c r="P138" s="63"/>
      <c r="Q138" s="65"/>
    </row>
    <row r="139" spans="1:17" ht="105" outlineLevel="1" x14ac:dyDescent="0.25">
      <c r="A139" s="70"/>
      <c r="B139" s="70"/>
      <c r="C139" s="76" t="s">
        <v>466</v>
      </c>
      <c r="D139" s="71" t="s">
        <v>467</v>
      </c>
      <c r="E139" s="63" t="s">
        <v>153</v>
      </c>
      <c r="F139" s="75" t="s">
        <v>468</v>
      </c>
      <c r="G139" s="73" t="s">
        <v>469</v>
      </c>
      <c r="H139" s="81" t="s">
        <v>30</v>
      </c>
      <c r="I139" s="74"/>
      <c r="J139" s="74"/>
      <c r="K139" s="74"/>
      <c r="L139" s="81" t="s">
        <v>25</v>
      </c>
      <c r="M139" s="63"/>
      <c r="N139" s="63"/>
      <c r="O139" s="63"/>
      <c r="P139" s="63"/>
      <c r="Q139" s="65"/>
    </row>
    <row r="140" spans="1:17" ht="45" outlineLevel="1" x14ac:dyDescent="0.25">
      <c r="A140" s="70"/>
      <c r="B140" s="70"/>
      <c r="C140" s="76" t="s">
        <v>470</v>
      </c>
      <c r="D140" s="71" t="s">
        <v>471</v>
      </c>
      <c r="E140" s="63" t="s">
        <v>153</v>
      </c>
      <c r="F140" s="75" t="s">
        <v>472</v>
      </c>
      <c r="G140" s="73" t="s">
        <v>473</v>
      </c>
      <c r="H140" s="81" t="s">
        <v>30</v>
      </c>
      <c r="I140" s="74"/>
      <c r="J140" s="74"/>
      <c r="K140" s="74"/>
      <c r="L140" s="81" t="s">
        <v>25</v>
      </c>
      <c r="M140" s="63"/>
      <c r="N140" s="63"/>
      <c r="O140" s="63"/>
      <c r="P140" s="63"/>
      <c r="Q140" s="65"/>
    </row>
    <row r="141" spans="1:17" outlineLevel="1" x14ac:dyDescent="0.25">
      <c r="A141" s="70"/>
      <c r="B141" s="70"/>
      <c r="C141" s="76"/>
      <c r="D141" s="71"/>
      <c r="E141" s="63"/>
      <c r="F141" s="75"/>
      <c r="G141" s="73"/>
      <c r="H141" s="81"/>
      <c r="I141" s="74"/>
      <c r="J141" s="74"/>
      <c r="K141" s="74"/>
      <c r="L141" s="81"/>
      <c r="M141" s="63"/>
      <c r="N141" s="63"/>
      <c r="O141" s="63"/>
      <c r="P141" s="63"/>
      <c r="Q141" s="65"/>
    </row>
    <row r="142" spans="1:17" ht="45" outlineLevel="1" x14ac:dyDescent="0.25">
      <c r="A142" s="70"/>
      <c r="B142" s="70"/>
      <c r="C142" s="76" t="s">
        <v>470</v>
      </c>
      <c r="D142" s="71" t="s">
        <v>474</v>
      </c>
      <c r="E142" s="63" t="s">
        <v>26</v>
      </c>
      <c r="F142" s="75" t="s">
        <v>714</v>
      </c>
      <c r="G142" s="73" t="s">
        <v>715</v>
      </c>
      <c r="H142" s="81" t="s">
        <v>477</v>
      </c>
      <c r="I142" s="81" t="s">
        <v>716</v>
      </c>
      <c r="J142" s="81" t="s">
        <v>717</v>
      </c>
      <c r="K142" s="81" t="s">
        <v>718</v>
      </c>
      <c r="L142" s="81" t="s">
        <v>476</v>
      </c>
      <c r="M142" s="63"/>
      <c r="N142" s="63"/>
      <c r="O142" s="63"/>
      <c r="P142" s="63"/>
      <c r="Q142" s="65"/>
    </row>
    <row r="143" spans="1:17" ht="45" outlineLevel="1" x14ac:dyDescent="0.25">
      <c r="A143" s="70"/>
      <c r="B143" s="92" t="s">
        <v>719</v>
      </c>
      <c r="C143" s="76" t="s">
        <v>478</v>
      </c>
      <c r="D143" s="85" t="s">
        <v>479</v>
      </c>
      <c r="E143" s="63" t="s">
        <v>21</v>
      </c>
      <c r="F143" s="75"/>
      <c r="G143" s="73"/>
      <c r="H143" s="74"/>
      <c r="I143" s="74"/>
      <c r="J143" s="74"/>
      <c r="K143" s="74"/>
      <c r="L143" s="74"/>
      <c r="M143" s="63"/>
      <c r="N143" s="63"/>
      <c r="O143" s="63"/>
      <c r="P143" s="63"/>
      <c r="Q143" s="65"/>
    </row>
    <row r="144" spans="1:17" outlineLevel="1" x14ac:dyDescent="0.25">
      <c r="A144" s="70"/>
      <c r="B144" s="92"/>
      <c r="C144" s="76" t="s">
        <v>720</v>
      </c>
      <c r="D144" s="85"/>
      <c r="E144" s="63"/>
      <c r="F144" s="75"/>
      <c r="G144" s="73"/>
      <c r="H144" s="74"/>
      <c r="I144" s="74"/>
      <c r="J144" s="74"/>
      <c r="K144" s="74"/>
      <c r="L144" s="74"/>
      <c r="M144" s="63"/>
      <c r="N144" s="63"/>
      <c r="O144" s="63"/>
      <c r="P144" s="63"/>
      <c r="Q144" s="65"/>
    </row>
    <row r="145" spans="1:17" ht="45" outlineLevel="1" x14ac:dyDescent="0.25">
      <c r="A145" s="70"/>
      <c r="B145" s="92" t="s">
        <v>721</v>
      </c>
      <c r="C145" s="76" t="s">
        <v>478</v>
      </c>
      <c r="D145" s="85" t="s">
        <v>480</v>
      </c>
      <c r="E145" s="75" t="s">
        <v>153</v>
      </c>
      <c r="F145" s="75" t="s">
        <v>481</v>
      </c>
      <c r="G145" s="73" t="s">
        <v>482</v>
      </c>
      <c r="H145" s="81" t="s">
        <v>30</v>
      </c>
      <c r="I145" s="74"/>
      <c r="J145" s="74"/>
      <c r="K145" s="74"/>
      <c r="L145" s="81" t="s">
        <v>25</v>
      </c>
      <c r="M145" s="63"/>
      <c r="N145" s="63"/>
      <c r="O145" s="63"/>
      <c r="P145" s="63"/>
      <c r="Q145" s="65"/>
    </row>
    <row r="146" spans="1:17" x14ac:dyDescent="0.25">
      <c r="A146" s="70"/>
      <c r="B146" s="70"/>
      <c r="C146" s="63"/>
      <c r="D146" s="85"/>
      <c r="E146" s="75"/>
      <c r="F146" s="75"/>
      <c r="G146" s="73"/>
      <c r="H146" s="75"/>
      <c r="I146" s="75"/>
      <c r="J146" s="75"/>
      <c r="K146" s="75"/>
      <c r="L146" s="75"/>
      <c r="M146" s="63"/>
      <c r="N146" s="63"/>
      <c r="O146" s="63"/>
      <c r="P146" s="63"/>
      <c r="Q146" s="65"/>
    </row>
    <row r="147" spans="1:17" x14ac:dyDescent="0.25">
      <c r="H147" s="65"/>
      <c r="I147" s="65"/>
      <c r="J147" s="65"/>
      <c r="K147" s="65"/>
      <c r="L147" s="65"/>
      <c r="M147" s="65"/>
      <c r="N147" s="65"/>
      <c r="O147" s="65"/>
      <c r="P147" s="65"/>
    </row>
    <row r="148" spans="1:17" x14ac:dyDescent="0.25">
      <c r="H148" s="65"/>
      <c r="I148" s="65"/>
      <c r="J148" s="65"/>
      <c r="K148" s="65"/>
      <c r="L148" s="65"/>
      <c r="M148" s="65"/>
      <c r="N148" s="65"/>
      <c r="O148" s="65"/>
      <c r="P148" s="65"/>
    </row>
    <row r="149" spans="1:17" x14ac:dyDescent="0.25">
      <c r="H149" s="65"/>
      <c r="I149" s="65"/>
      <c r="J149" s="65"/>
      <c r="K149" s="65"/>
      <c r="L149" s="65"/>
      <c r="M149" s="65"/>
      <c r="N149" s="65"/>
      <c r="O149" s="65"/>
      <c r="P149" s="65"/>
    </row>
  </sheetData>
  <mergeCells count="12">
    <mergeCell ref="G2:G3"/>
    <mergeCell ref="H2:L2"/>
    <mergeCell ref="A56:D56"/>
    <mergeCell ref="B65:B66"/>
    <mergeCell ref="B116:B117"/>
    <mergeCell ref="A1:F1"/>
    <mergeCell ref="A2:A3"/>
    <mergeCell ref="B2:B3"/>
    <mergeCell ref="C2:C3"/>
    <mergeCell ref="D2:D3"/>
    <mergeCell ref="E2:E3"/>
    <mergeCell ref="F2:F3"/>
  </mergeCells>
  <dataValidations count="1">
    <dataValidation type="list" allowBlank="1" showInputMessage="1" showErrorMessage="1" sqref="E57:E94 E97:E144 E4:E12 E23:E54 E15:E20">
      <formula1>"Progressive, Pre-requisite, Yes/No"</formula1>
    </dataValidation>
  </dataValidations>
  <pageMargins left="0.70866141732283472" right="0.70866141732283472" top="0.74803149606299213" bottom="0.74803149606299213" header="0.31496062992125984" footer="0.31496062992125984"/>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42"/>
  <sheetViews>
    <sheetView showGridLines="0" tabSelected="1" zoomScale="70" zoomScaleNormal="70" workbookViewId="0"/>
  </sheetViews>
  <sheetFormatPr defaultColWidth="9.140625" defaultRowHeight="15.75" outlineLevelCol="1" x14ac:dyDescent="0.25"/>
  <cols>
    <col min="1" max="1" width="10.28515625" style="179" customWidth="1"/>
    <col min="2" max="5" width="20.7109375" style="170" customWidth="1"/>
    <col min="6" max="7" width="53.7109375" style="170" customWidth="1"/>
    <col min="8" max="8" width="28.28515625" style="170" customWidth="1"/>
    <col min="9" max="9" width="17.140625" style="170" customWidth="1"/>
    <col min="10" max="10" width="51" style="170" customWidth="1"/>
    <col min="11" max="11" width="12.85546875" style="206" customWidth="1"/>
    <col min="12" max="12" width="19.5703125" style="206" customWidth="1"/>
    <col min="13" max="14" width="12.85546875" style="206" customWidth="1"/>
    <col min="15" max="15" width="14.42578125" style="207" customWidth="1" collapsed="1"/>
    <col min="16" max="17" width="14.42578125" style="208" customWidth="1"/>
    <col min="18" max="18" width="14.42578125" style="206" customWidth="1" collapsed="1"/>
    <col min="19" max="19" width="45.42578125" style="170" customWidth="1"/>
    <col min="20" max="20" width="11.5703125" style="170" bestFit="1" customWidth="1"/>
    <col min="21" max="21" width="13.42578125" style="170" customWidth="1"/>
    <col min="22" max="22" width="71.7109375" style="170" hidden="1" customWidth="1" outlineLevel="1"/>
    <col min="23" max="23" width="15.7109375" style="170" customWidth="1" collapsed="1"/>
    <col min="24" max="27" width="15.7109375" style="170" customWidth="1"/>
    <col min="28" max="16384" width="9.140625" style="170"/>
  </cols>
  <sheetData>
    <row r="2" spans="1:27" ht="21" x14ac:dyDescent="0.35">
      <c r="F2" s="253" t="s">
        <v>1038</v>
      </c>
      <c r="G2" s="254"/>
      <c r="H2" s="252"/>
    </row>
    <row r="3" spans="1:27" ht="21" x14ac:dyDescent="0.35">
      <c r="F3" s="255" t="s">
        <v>1039</v>
      </c>
      <c r="G3" s="256"/>
      <c r="H3" s="252"/>
    </row>
    <row r="4" spans="1:27" ht="21" x14ac:dyDescent="0.35">
      <c r="F4" s="255" t="s">
        <v>1040</v>
      </c>
      <c r="G4" s="256"/>
      <c r="H4" s="252"/>
    </row>
    <row r="5" spans="1:27" ht="21" x14ac:dyDescent="0.35">
      <c r="F5" s="257" t="s">
        <v>1041</v>
      </c>
      <c r="G5" s="258"/>
      <c r="H5" s="252"/>
    </row>
    <row r="6" spans="1:27" ht="21" x14ac:dyDescent="0.35">
      <c r="F6" s="252"/>
      <c r="G6" s="252"/>
      <c r="H6" s="252"/>
    </row>
    <row r="7" spans="1:27" ht="21" x14ac:dyDescent="0.35">
      <c r="F7" s="314" t="s">
        <v>1037</v>
      </c>
      <c r="G7" s="315"/>
      <c r="H7" s="252"/>
    </row>
    <row r="8" spans="1:27" ht="21" x14ac:dyDescent="0.35">
      <c r="F8" s="259" t="s">
        <v>18</v>
      </c>
      <c r="G8" s="260">
        <f>+Score_section_2</f>
        <v>0.69894736842105265</v>
      </c>
      <c r="H8" s="252"/>
    </row>
    <row r="9" spans="1:27" ht="21" x14ac:dyDescent="0.35">
      <c r="F9" s="259" t="s">
        <v>62</v>
      </c>
      <c r="G9" s="260">
        <f>+Score_section_3</f>
        <v>0.855855855855856</v>
      </c>
      <c r="H9" s="252"/>
    </row>
    <row r="10" spans="1:27" ht="21" x14ac:dyDescent="0.35">
      <c r="F10" s="259" t="s">
        <v>211</v>
      </c>
      <c r="G10" s="260">
        <f>+Score_section_4</f>
        <v>0.43812949640287768</v>
      </c>
      <c r="H10" s="252"/>
    </row>
    <row r="11" spans="1:27" ht="21" x14ac:dyDescent="0.35">
      <c r="F11" s="261" t="s">
        <v>336</v>
      </c>
      <c r="G11" s="262">
        <f>+Score_section_5</f>
        <v>0.21159029649595687</v>
      </c>
      <c r="H11" s="252"/>
    </row>
    <row r="12" spans="1:27" ht="21" x14ac:dyDescent="0.35">
      <c r="F12" s="325" t="s">
        <v>1042</v>
      </c>
      <c r="G12" s="327">
        <f>+AVERAGE(G8:G11)</f>
        <v>0.55113075429393588</v>
      </c>
      <c r="H12" s="252"/>
    </row>
    <row r="13" spans="1:27" ht="21" x14ac:dyDescent="0.35">
      <c r="F13" s="326" t="s">
        <v>1043</v>
      </c>
      <c r="G13" s="328">
        <v>0.5</v>
      </c>
      <c r="H13" s="252"/>
    </row>
    <row r="14" spans="1:27" ht="21" x14ac:dyDescent="0.35">
      <c r="F14" s="329" t="str">
        <f>+IF(G14&gt;0,"Increase","Decrease")</f>
        <v>Increase</v>
      </c>
      <c r="G14" s="330">
        <f>+G12-G13</f>
        <v>5.1130754293935876E-2</v>
      </c>
      <c r="H14" s="252"/>
    </row>
    <row r="16" spans="1:27" ht="31.5" x14ac:dyDescent="0.25">
      <c r="A16" s="321" t="s">
        <v>1044</v>
      </c>
      <c r="B16" s="319" t="s">
        <v>1</v>
      </c>
      <c r="C16" s="319" t="s">
        <v>2</v>
      </c>
      <c r="D16" s="322" t="s">
        <v>3</v>
      </c>
      <c r="E16" s="322" t="s">
        <v>4</v>
      </c>
      <c r="F16" s="319" t="s">
        <v>5</v>
      </c>
      <c r="G16" s="319" t="s">
        <v>6</v>
      </c>
      <c r="H16" s="335" t="s">
        <v>946</v>
      </c>
      <c r="I16" s="184" t="s">
        <v>947</v>
      </c>
      <c r="J16" s="324" t="s">
        <v>996</v>
      </c>
      <c r="K16" s="320" t="s">
        <v>10</v>
      </c>
      <c r="L16" s="320" t="s">
        <v>11</v>
      </c>
      <c r="M16" s="320" t="s">
        <v>8</v>
      </c>
      <c r="N16" s="320" t="s">
        <v>9</v>
      </c>
      <c r="O16" s="203" t="s">
        <v>12</v>
      </c>
      <c r="P16" s="312" t="s">
        <v>1034</v>
      </c>
      <c r="Q16" s="313"/>
      <c r="R16" s="204" t="s">
        <v>13</v>
      </c>
      <c r="S16" s="319" t="s">
        <v>14</v>
      </c>
      <c r="T16" s="237"/>
      <c r="U16" s="1"/>
      <c r="V16" s="319" t="s">
        <v>15</v>
      </c>
      <c r="W16" s="184" t="s">
        <v>16</v>
      </c>
      <c r="X16" s="184" t="s">
        <v>17</v>
      </c>
      <c r="Y16" s="309" t="s">
        <v>12</v>
      </c>
      <c r="Z16" s="310"/>
      <c r="AA16" s="311"/>
    </row>
    <row r="17" spans="1:27" ht="31.5" x14ac:dyDescent="0.25">
      <c r="A17" s="321"/>
      <c r="B17" s="319"/>
      <c r="C17" s="319"/>
      <c r="D17" s="323"/>
      <c r="E17" s="323"/>
      <c r="F17" s="319"/>
      <c r="G17" s="319"/>
      <c r="H17" s="336"/>
      <c r="I17" s="184" t="s">
        <v>976</v>
      </c>
      <c r="J17" s="324"/>
      <c r="K17" s="320"/>
      <c r="L17" s="320"/>
      <c r="M17" s="320"/>
      <c r="N17" s="320"/>
      <c r="O17" s="203"/>
      <c r="P17" s="205" t="str">
        <f>+M16</f>
        <v>Standard Scores</v>
      </c>
      <c r="Q17" s="205" t="str">
        <f>+N16</f>
        <v>Scores Achieved</v>
      </c>
      <c r="R17" s="204"/>
      <c r="S17" s="319"/>
      <c r="T17" s="237" t="s">
        <v>1036</v>
      </c>
      <c r="U17" s="1"/>
      <c r="V17" s="319"/>
      <c r="W17" s="184">
        <v>5</v>
      </c>
      <c r="X17" s="184">
        <v>1</v>
      </c>
      <c r="Y17" s="193" t="s">
        <v>954</v>
      </c>
      <c r="Z17" s="193" t="s">
        <v>956</v>
      </c>
      <c r="AA17" s="193" t="s">
        <v>1033</v>
      </c>
    </row>
    <row r="18" spans="1:27" s="171" customFormat="1" ht="47.25" x14ac:dyDescent="0.25">
      <c r="A18" s="150">
        <v>2.1</v>
      </c>
      <c r="B18" s="180" t="s">
        <v>18</v>
      </c>
      <c r="C18" s="151" t="s">
        <v>19</v>
      </c>
      <c r="D18" s="180" t="s">
        <v>20</v>
      </c>
      <c r="E18" s="268" t="s">
        <v>21</v>
      </c>
      <c r="F18" s="152" t="s">
        <v>22</v>
      </c>
      <c r="G18" s="130" t="s">
        <v>1051</v>
      </c>
      <c r="H18" s="130" t="s">
        <v>959</v>
      </c>
      <c r="I18" s="130"/>
      <c r="J18" s="180" t="s">
        <v>24</v>
      </c>
      <c r="K18" s="183" t="s">
        <v>30</v>
      </c>
      <c r="L18" s="152" t="s">
        <v>954</v>
      </c>
      <c r="M18" s="183">
        <f>+$W$17</f>
        <v>5</v>
      </c>
      <c r="N18" s="183">
        <f>+IF(K18="Yes",M18,$X$17)</f>
        <v>1</v>
      </c>
      <c r="O18" s="187">
        <f>IF(K18="yes",(IF(L18=$Y$17,$Y$18,IF(L18=$Z$17,$Z$18,$AA$18))),$Z$18)</f>
        <v>1</v>
      </c>
      <c r="P18" s="197">
        <f>+M18*$O18</f>
        <v>5</v>
      </c>
      <c r="Q18" s="197">
        <f>+N18*$O18</f>
        <v>1</v>
      </c>
      <c r="R18" s="152"/>
      <c r="S18" s="152"/>
      <c r="T18" s="153"/>
      <c r="U18" s="141"/>
      <c r="V18" s="137"/>
      <c r="W18" s="141"/>
      <c r="X18" s="141"/>
      <c r="Y18" s="194">
        <v>1.1000000000000001</v>
      </c>
      <c r="Z18" s="195">
        <v>1</v>
      </c>
      <c r="AA18" s="196">
        <v>0.9</v>
      </c>
    </row>
    <row r="19" spans="1:27" s="171" customFormat="1" ht="47.25" x14ac:dyDescent="0.25">
      <c r="A19" s="142">
        <v>2.2000000000000002</v>
      </c>
      <c r="B19" s="154" t="s">
        <v>18</v>
      </c>
      <c r="C19" s="143" t="s">
        <v>19</v>
      </c>
      <c r="D19" s="154" t="s">
        <v>20</v>
      </c>
      <c r="E19" s="266" t="s">
        <v>26</v>
      </c>
      <c r="F19" s="144" t="s">
        <v>27</v>
      </c>
      <c r="G19" s="119" t="s">
        <v>28</v>
      </c>
      <c r="H19" s="119" t="s">
        <v>953</v>
      </c>
      <c r="I19" s="119"/>
      <c r="J19" s="154" t="s">
        <v>29</v>
      </c>
      <c r="K19" s="145" t="s">
        <v>30</v>
      </c>
      <c r="L19" s="144" t="s">
        <v>956</v>
      </c>
      <c r="M19" s="145">
        <v>1</v>
      </c>
      <c r="N19" s="145" t="str">
        <f>+IF(K19="Yes",M19,"")</f>
        <v/>
      </c>
      <c r="O19" s="188">
        <f>+IF(L19=$Y$17,$Y$18,IF(L19=$Z$17,$Z$18,$AA$18))</f>
        <v>1</v>
      </c>
      <c r="P19" s="198">
        <f>+M23*$O19</f>
        <v>5</v>
      </c>
      <c r="Q19" s="198">
        <f>+SUM(N19:N23)*$O19</f>
        <v>5</v>
      </c>
      <c r="R19" s="144"/>
      <c r="S19" s="119"/>
      <c r="T19" s="164" t="str">
        <f>+IF(COUNT(N19:N23)&gt;1,"ERROR"," ")</f>
        <v xml:space="preserve"> </v>
      </c>
      <c r="U19" s="161"/>
      <c r="V19" s="156"/>
      <c r="W19" s="141"/>
    </row>
    <row r="20" spans="1:27" s="171" customFormat="1" ht="31.5" x14ac:dyDescent="0.25">
      <c r="A20" s="146"/>
      <c r="B20" s="156"/>
      <c r="C20" s="147"/>
      <c r="D20" s="156"/>
      <c r="E20" s="267"/>
      <c r="F20" s="148"/>
      <c r="G20" s="156"/>
      <c r="H20" s="333" t="s">
        <v>953</v>
      </c>
      <c r="I20" s="156"/>
      <c r="J20" s="156" t="s">
        <v>948</v>
      </c>
      <c r="K20" s="149" t="s">
        <v>30</v>
      </c>
      <c r="L20" s="148"/>
      <c r="M20" s="149">
        <v>2</v>
      </c>
      <c r="N20" s="149" t="str">
        <f>+IF(K20="Yes",M20,"")</f>
        <v/>
      </c>
      <c r="O20" s="189"/>
      <c r="P20" s="199"/>
      <c r="Q20" s="199"/>
      <c r="R20" s="148"/>
      <c r="S20" s="148"/>
      <c r="T20" s="153"/>
      <c r="U20" s="141"/>
      <c r="V20" s="156"/>
      <c r="W20" s="141"/>
      <c r="X20" s="141"/>
    </row>
    <row r="21" spans="1:27" s="171" customFormat="1" ht="31.5" x14ac:dyDescent="0.25">
      <c r="A21" s="146"/>
      <c r="B21" s="156"/>
      <c r="C21" s="147"/>
      <c r="D21" s="156"/>
      <c r="E21" s="267"/>
      <c r="F21" s="148"/>
      <c r="G21" s="156"/>
      <c r="H21" s="333" t="s">
        <v>953</v>
      </c>
      <c r="I21" s="156"/>
      <c r="J21" s="156" t="s">
        <v>949</v>
      </c>
      <c r="K21" s="149" t="s">
        <v>30</v>
      </c>
      <c r="L21" s="148"/>
      <c r="M21" s="149">
        <v>3</v>
      </c>
      <c r="N21" s="149" t="str">
        <f>+IF(K21="Yes",M21,"")</f>
        <v/>
      </c>
      <c r="O21" s="189"/>
      <c r="P21" s="199"/>
      <c r="Q21" s="199"/>
      <c r="R21" s="148"/>
      <c r="S21" s="148"/>
      <c r="T21" s="153"/>
      <c r="U21" s="141"/>
      <c r="V21" s="156"/>
      <c r="W21" s="141"/>
      <c r="X21" s="141"/>
    </row>
    <row r="22" spans="1:27" s="171" customFormat="1" ht="31.5" x14ac:dyDescent="0.25">
      <c r="A22" s="146"/>
      <c r="B22" s="156"/>
      <c r="C22" s="147"/>
      <c r="D22" s="156"/>
      <c r="E22" s="267"/>
      <c r="F22" s="148"/>
      <c r="G22" s="156"/>
      <c r="H22" s="333" t="s">
        <v>953</v>
      </c>
      <c r="I22" s="156"/>
      <c r="J22" s="156" t="s">
        <v>950</v>
      </c>
      <c r="K22" s="149" t="s">
        <v>30</v>
      </c>
      <c r="L22" s="148"/>
      <c r="M22" s="149">
        <v>4</v>
      </c>
      <c r="N22" s="149" t="str">
        <f>+IF(K22="Yes",M22,"")</f>
        <v/>
      </c>
      <c r="O22" s="189"/>
      <c r="P22" s="199"/>
      <c r="Q22" s="199"/>
      <c r="R22" s="148"/>
      <c r="S22" s="148"/>
      <c r="T22" s="153"/>
      <c r="U22" s="141"/>
      <c r="V22" s="156"/>
      <c r="W22" s="141"/>
      <c r="X22" s="141"/>
    </row>
    <row r="23" spans="1:27" s="171" customFormat="1" ht="31.5" x14ac:dyDescent="0.25">
      <c r="A23" s="150"/>
      <c r="B23" s="158"/>
      <c r="C23" s="151"/>
      <c r="D23" s="158"/>
      <c r="E23" s="268"/>
      <c r="F23" s="152"/>
      <c r="G23" s="158"/>
      <c r="H23" s="334" t="s">
        <v>953</v>
      </c>
      <c r="I23" s="158"/>
      <c r="J23" s="158" t="s">
        <v>951</v>
      </c>
      <c r="K23" s="149" t="s">
        <v>25</v>
      </c>
      <c r="L23" s="152"/>
      <c r="M23" s="149">
        <v>5</v>
      </c>
      <c r="N23" s="149">
        <f>+IF(K23="Yes",M23,"")</f>
        <v>5</v>
      </c>
      <c r="O23" s="187"/>
      <c r="P23" s="197"/>
      <c r="Q23" s="197"/>
      <c r="R23" s="152"/>
      <c r="S23" s="152"/>
      <c r="T23" s="153"/>
      <c r="U23" s="141"/>
      <c r="V23" s="158"/>
      <c r="W23" s="141"/>
      <c r="X23" s="141"/>
    </row>
    <row r="24" spans="1:27" s="171" customFormat="1" ht="47.25" x14ac:dyDescent="0.25">
      <c r="A24" s="136">
        <f>+A19+0.1</f>
        <v>2.3000000000000003</v>
      </c>
      <c r="B24" s="137" t="s">
        <v>18</v>
      </c>
      <c r="C24" s="138" t="s">
        <v>19</v>
      </c>
      <c r="D24" s="137" t="s">
        <v>20</v>
      </c>
      <c r="E24" s="266" t="s">
        <v>21</v>
      </c>
      <c r="F24" s="139" t="s">
        <v>1035</v>
      </c>
      <c r="G24" s="2" t="s">
        <v>32</v>
      </c>
      <c r="H24" s="119" t="s">
        <v>426</v>
      </c>
      <c r="I24" s="2"/>
      <c r="J24" s="154" t="s">
        <v>33</v>
      </c>
      <c r="K24" s="140" t="s">
        <v>30</v>
      </c>
      <c r="L24" s="152" t="s">
        <v>956</v>
      </c>
      <c r="M24" s="140">
        <f>+$W$17</f>
        <v>5</v>
      </c>
      <c r="N24" s="140">
        <f>+IF(K24="Yes",M24,$X$17)</f>
        <v>1</v>
      </c>
      <c r="O24" s="187">
        <f>IF(K24="yes",(IF(L24=$Y$17,$Y$18,IF(L24=$Z$17,$Z$18,$AA$18))),$Z$18)</f>
        <v>1</v>
      </c>
      <c r="P24" s="197">
        <f>+M24*$O24</f>
        <v>5</v>
      </c>
      <c r="Q24" s="197">
        <f>+N24*$O24</f>
        <v>1</v>
      </c>
      <c r="R24" s="139"/>
      <c r="S24" s="139"/>
      <c r="T24" s="153"/>
      <c r="U24" s="141"/>
      <c r="V24" s="137" t="s">
        <v>848</v>
      </c>
      <c r="W24" s="141"/>
      <c r="X24" s="141"/>
    </row>
    <row r="25" spans="1:27" s="172" customFormat="1" ht="31.5" x14ac:dyDescent="0.25">
      <c r="A25" s="163">
        <f>+A24+0.1</f>
        <v>2.4000000000000004</v>
      </c>
      <c r="B25" s="120" t="s">
        <v>18</v>
      </c>
      <c r="C25" s="121" t="s">
        <v>19</v>
      </c>
      <c r="D25" s="120" t="s">
        <v>34</v>
      </c>
      <c r="E25" s="266" t="s">
        <v>26</v>
      </c>
      <c r="F25" s="119" t="s">
        <v>35</v>
      </c>
      <c r="G25" s="167" t="s">
        <v>32</v>
      </c>
      <c r="H25" s="167" t="s">
        <v>426</v>
      </c>
      <c r="I25" s="119"/>
      <c r="J25" s="120" t="s">
        <v>36</v>
      </c>
      <c r="K25" s="122" t="s">
        <v>30</v>
      </c>
      <c r="L25" s="144" t="s">
        <v>956</v>
      </c>
      <c r="M25" s="122">
        <v>1</v>
      </c>
      <c r="N25" s="122" t="str">
        <f t="shared" ref="N25:N34" si="0">+IF(K25="Yes",M25,"")</f>
        <v/>
      </c>
      <c r="O25" s="188">
        <f>+IF(L25=$Y$17,$Y$18,IF(L25=$Z$17,$Z$18,$AA$18))</f>
        <v>1</v>
      </c>
      <c r="P25" s="198">
        <f>+M29*$O25</f>
        <v>5</v>
      </c>
      <c r="Q25" s="198">
        <f>+SUM(N25:N29)*$O25</f>
        <v>2</v>
      </c>
      <c r="R25" s="119"/>
      <c r="S25" s="119"/>
      <c r="T25" s="164" t="str">
        <f>+IF(COUNT(N25:N29)&gt;1,"ERROR"," ")</f>
        <v xml:space="preserve"> </v>
      </c>
      <c r="U25" s="161"/>
      <c r="V25" s="120" t="s">
        <v>37</v>
      </c>
      <c r="W25" s="164"/>
      <c r="X25" s="164"/>
    </row>
    <row r="26" spans="1:27" s="172" customFormat="1" ht="31.5" x14ac:dyDescent="0.25">
      <c r="A26" s="165"/>
      <c r="B26" s="116"/>
      <c r="C26" s="126"/>
      <c r="D26" s="116"/>
      <c r="E26" s="116"/>
      <c r="F26" s="125"/>
      <c r="G26" s="168"/>
      <c r="H26" s="333" t="s">
        <v>426</v>
      </c>
      <c r="I26" s="168"/>
      <c r="J26" s="116" t="s">
        <v>38</v>
      </c>
      <c r="K26" s="127" t="s">
        <v>25</v>
      </c>
      <c r="L26" s="148"/>
      <c r="M26" s="127">
        <v>2</v>
      </c>
      <c r="N26" s="127">
        <f t="shared" si="0"/>
        <v>2</v>
      </c>
      <c r="O26" s="189"/>
      <c r="P26" s="199"/>
      <c r="Q26" s="199"/>
      <c r="R26" s="125"/>
      <c r="S26" s="125"/>
      <c r="T26" s="164"/>
      <c r="U26" s="161"/>
      <c r="V26" s="116"/>
      <c r="W26" s="164"/>
      <c r="X26" s="164"/>
    </row>
    <row r="27" spans="1:27" s="172" customFormat="1" ht="31.5" x14ac:dyDescent="0.25">
      <c r="A27" s="165"/>
      <c r="B27" s="116"/>
      <c r="C27" s="126"/>
      <c r="D27" s="116"/>
      <c r="E27" s="116"/>
      <c r="F27" s="125"/>
      <c r="G27" s="168"/>
      <c r="H27" s="333" t="s">
        <v>426</v>
      </c>
      <c r="I27" s="168"/>
      <c r="J27" s="116" t="s">
        <v>39</v>
      </c>
      <c r="K27" s="127" t="s">
        <v>30</v>
      </c>
      <c r="L27" s="148"/>
      <c r="M27" s="127">
        <v>3</v>
      </c>
      <c r="N27" s="127" t="str">
        <f t="shared" si="0"/>
        <v/>
      </c>
      <c r="O27" s="189"/>
      <c r="P27" s="199"/>
      <c r="Q27" s="199"/>
      <c r="R27" s="125"/>
      <c r="S27" s="125"/>
      <c r="T27" s="164"/>
      <c r="U27" s="161"/>
      <c r="V27" s="116"/>
      <c r="W27" s="164"/>
      <c r="X27" s="164"/>
    </row>
    <row r="28" spans="1:27" s="172" customFormat="1" ht="31.5" x14ac:dyDescent="0.25">
      <c r="A28" s="165"/>
      <c r="B28" s="116"/>
      <c r="C28" s="126"/>
      <c r="D28" s="116"/>
      <c r="E28" s="116"/>
      <c r="F28" s="125"/>
      <c r="G28" s="168"/>
      <c r="H28" s="333" t="s">
        <v>426</v>
      </c>
      <c r="I28" s="168"/>
      <c r="J28" s="116" t="s">
        <v>40</v>
      </c>
      <c r="K28" s="127" t="s">
        <v>30</v>
      </c>
      <c r="L28" s="148"/>
      <c r="M28" s="127">
        <v>4</v>
      </c>
      <c r="N28" s="127" t="str">
        <f t="shared" si="0"/>
        <v/>
      </c>
      <c r="O28" s="189"/>
      <c r="P28" s="199"/>
      <c r="Q28" s="199"/>
      <c r="R28" s="125"/>
      <c r="S28" s="125"/>
      <c r="T28" s="164"/>
      <c r="U28" s="161"/>
      <c r="V28" s="116"/>
      <c r="W28" s="161"/>
      <c r="X28" s="161"/>
    </row>
    <row r="29" spans="1:27" s="172" customFormat="1" ht="31.5" x14ac:dyDescent="0.25">
      <c r="A29" s="166"/>
      <c r="B29" s="131"/>
      <c r="C29" s="132"/>
      <c r="D29" s="131"/>
      <c r="E29" s="131"/>
      <c r="F29" s="130"/>
      <c r="G29" s="169"/>
      <c r="H29" s="334" t="s">
        <v>426</v>
      </c>
      <c r="I29" s="169"/>
      <c r="J29" s="131" t="s">
        <v>41</v>
      </c>
      <c r="K29" s="127" t="s">
        <v>30</v>
      </c>
      <c r="L29" s="152"/>
      <c r="M29" s="127">
        <v>5</v>
      </c>
      <c r="N29" s="127" t="str">
        <f t="shared" si="0"/>
        <v/>
      </c>
      <c r="O29" s="187"/>
      <c r="P29" s="197"/>
      <c r="Q29" s="197"/>
      <c r="R29" s="130"/>
      <c r="S29" s="130"/>
      <c r="T29" s="164"/>
      <c r="U29" s="161"/>
      <c r="V29" s="131"/>
      <c r="W29" s="161"/>
      <c r="X29" s="161"/>
    </row>
    <row r="30" spans="1:27" s="171" customFormat="1" ht="47.25" x14ac:dyDescent="0.25">
      <c r="A30" s="142">
        <f>+A25+0.1</f>
        <v>2.5000000000000004</v>
      </c>
      <c r="B30" s="154" t="s">
        <v>18</v>
      </c>
      <c r="C30" s="143" t="s">
        <v>19</v>
      </c>
      <c r="D30" s="154" t="s">
        <v>34</v>
      </c>
      <c r="E30" s="266" t="s">
        <v>26</v>
      </c>
      <c r="F30" s="144" t="s">
        <v>42</v>
      </c>
      <c r="G30" s="119" t="s">
        <v>43</v>
      </c>
      <c r="H30" s="167" t="s">
        <v>955</v>
      </c>
      <c r="I30" s="119"/>
      <c r="J30" s="154" t="s">
        <v>44</v>
      </c>
      <c r="K30" s="145" t="s">
        <v>30</v>
      </c>
      <c r="L30" s="144" t="s">
        <v>954</v>
      </c>
      <c r="M30" s="145">
        <v>1</v>
      </c>
      <c r="N30" s="145" t="str">
        <f t="shared" si="0"/>
        <v/>
      </c>
      <c r="O30" s="188">
        <f>+IF(L30=$Y$17,$Y$18,IF(L30=$Z$17,$Z$18,$AA$18))</f>
        <v>1.1000000000000001</v>
      </c>
      <c r="P30" s="198">
        <f>+M34*$O30</f>
        <v>5.5</v>
      </c>
      <c r="Q30" s="198">
        <f>+SUM(N30:N34)*$O30</f>
        <v>2.2000000000000002</v>
      </c>
      <c r="R30" s="119"/>
      <c r="S30" s="119"/>
      <c r="T30" s="164" t="str">
        <f>+IF(COUNT(N30:N34)&gt;1,"ERROR"," ")</f>
        <v xml:space="preserve"> </v>
      </c>
      <c r="V30" s="154" t="s">
        <v>45</v>
      </c>
      <c r="W30" s="153"/>
    </row>
    <row r="31" spans="1:27" s="171" customFormat="1" ht="31.5" x14ac:dyDescent="0.25">
      <c r="A31" s="146"/>
      <c r="B31" s="156"/>
      <c r="C31" s="147"/>
      <c r="D31" s="156"/>
      <c r="E31" s="267"/>
      <c r="F31" s="148"/>
      <c r="G31" s="125"/>
      <c r="H31" s="333" t="s">
        <v>955</v>
      </c>
      <c r="I31" s="125"/>
      <c r="J31" s="156" t="s">
        <v>46</v>
      </c>
      <c r="K31" s="149" t="s">
        <v>25</v>
      </c>
      <c r="L31" s="125"/>
      <c r="M31" s="149">
        <v>2</v>
      </c>
      <c r="N31" s="149">
        <f t="shared" si="0"/>
        <v>2</v>
      </c>
      <c r="O31" s="189"/>
      <c r="P31" s="199"/>
      <c r="Q31" s="199"/>
      <c r="R31" s="148"/>
      <c r="S31" s="148"/>
      <c r="T31" s="153"/>
      <c r="U31" s="141"/>
      <c r="V31" s="156"/>
    </row>
    <row r="32" spans="1:27" s="171" customFormat="1" ht="31.5" x14ac:dyDescent="0.25">
      <c r="A32" s="146"/>
      <c r="B32" s="156"/>
      <c r="C32" s="147"/>
      <c r="D32" s="156"/>
      <c r="E32" s="267"/>
      <c r="F32" s="148"/>
      <c r="G32" s="125"/>
      <c r="H32" s="333" t="s">
        <v>955</v>
      </c>
      <c r="I32" s="125"/>
      <c r="J32" s="156" t="s">
        <v>47</v>
      </c>
      <c r="K32" s="149" t="s">
        <v>30</v>
      </c>
      <c r="L32" s="125"/>
      <c r="M32" s="149">
        <v>3</v>
      </c>
      <c r="N32" s="149" t="str">
        <f t="shared" si="0"/>
        <v/>
      </c>
      <c r="O32" s="189"/>
      <c r="P32" s="199"/>
      <c r="Q32" s="199"/>
      <c r="R32" s="148"/>
      <c r="S32" s="148"/>
      <c r="T32" s="153"/>
      <c r="U32" s="141"/>
      <c r="V32" s="156"/>
    </row>
    <row r="33" spans="1:24" s="171" customFormat="1" ht="31.5" x14ac:dyDescent="0.25">
      <c r="A33" s="146"/>
      <c r="B33" s="156"/>
      <c r="C33" s="147"/>
      <c r="D33" s="156"/>
      <c r="E33" s="267"/>
      <c r="F33" s="148"/>
      <c r="G33" s="125"/>
      <c r="H33" s="333" t="s">
        <v>955</v>
      </c>
      <c r="I33" s="125"/>
      <c r="J33" s="156" t="s">
        <v>48</v>
      </c>
      <c r="K33" s="149" t="s">
        <v>30</v>
      </c>
      <c r="L33" s="125"/>
      <c r="M33" s="149">
        <v>4</v>
      </c>
      <c r="N33" s="149" t="str">
        <f t="shared" si="0"/>
        <v/>
      </c>
      <c r="O33" s="189"/>
      <c r="P33" s="199"/>
      <c r="Q33" s="199"/>
      <c r="R33" s="148"/>
      <c r="S33" s="148"/>
      <c r="T33" s="153"/>
      <c r="U33" s="141"/>
      <c r="V33" s="156"/>
    </row>
    <row r="34" spans="1:24" s="171" customFormat="1" ht="31.5" x14ac:dyDescent="0.25">
      <c r="A34" s="150"/>
      <c r="B34" s="158"/>
      <c r="C34" s="151"/>
      <c r="D34" s="158"/>
      <c r="E34" s="268"/>
      <c r="F34" s="152"/>
      <c r="G34" s="130"/>
      <c r="H34" s="334" t="s">
        <v>955</v>
      </c>
      <c r="I34" s="130"/>
      <c r="J34" s="158" t="s">
        <v>49</v>
      </c>
      <c r="K34" s="149" t="s">
        <v>30</v>
      </c>
      <c r="L34" s="130"/>
      <c r="M34" s="149">
        <v>5</v>
      </c>
      <c r="N34" s="149" t="str">
        <f t="shared" si="0"/>
        <v/>
      </c>
      <c r="O34" s="187"/>
      <c r="P34" s="197"/>
      <c r="Q34" s="197"/>
      <c r="R34" s="152"/>
      <c r="S34" s="152"/>
      <c r="T34" s="153"/>
      <c r="U34" s="141"/>
      <c r="V34" s="158"/>
    </row>
    <row r="35" spans="1:24" s="171" customFormat="1" ht="31.5" x14ac:dyDescent="0.25">
      <c r="A35" s="136">
        <f>+A30+0.1</f>
        <v>2.6000000000000005</v>
      </c>
      <c r="B35" s="137" t="s">
        <v>18</v>
      </c>
      <c r="C35" s="138" t="s">
        <v>19</v>
      </c>
      <c r="D35" s="137" t="s">
        <v>34</v>
      </c>
      <c r="E35" s="266" t="s">
        <v>21</v>
      </c>
      <c r="F35" s="139" t="s">
        <v>50</v>
      </c>
      <c r="G35" s="137" t="s">
        <v>952</v>
      </c>
      <c r="H35" s="2" t="s">
        <v>959</v>
      </c>
      <c r="I35" s="2"/>
      <c r="J35" s="137" t="s">
        <v>849</v>
      </c>
      <c r="K35" s="140" t="s">
        <v>25</v>
      </c>
      <c r="L35" s="139" t="s">
        <v>954</v>
      </c>
      <c r="M35" s="140">
        <f>+$W$17</f>
        <v>5</v>
      </c>
      <c r="N35" s="140">
        <f>+IF(K35="Yes",M35,$X$17)</f>
        <v>5</v>
      </c>
      <c r="O35" s="187">
        <f t="shared" ref="O35:O38" si="1">IF(K35="yes",(IF(L35=$Y$17,$Y$18,IF(L35=$Z$17,$Z$18,$AA$18))),$Z$18)</f>
        <v>1.1000000000000001</v>
      </c>
      <c r="P35" s="197">
        <f t="shared" ref="P35:Q39" si="2">+M35*$O35</f>
        <v>5.5</v>
      </c>
      <c r="Q35" s="197">
        <f t="shared" si="2"/>
        <v>5.5</v>
      </c>
      <c r="R35" s="139"/>
      <c r="S35" s="139"/>
      <c r="T35" s="153"/>
      <c r="U35" s="141"/>
      <c r="V35" s="137"/>
    </row>
    <row r="36" spans="1:24" s="171" customFormat="1" ht="63" x14ac:dyDescent="0.25">
      <c r="A36" s="136">
        <f>+A35+0.1</f>
        <v>2.7000000000000006</v>
      </c>
      <c r="B36" s="137" t="s">
        <v>18</v>
      </c>
      <c r="C36" s="138" t="s">
        <v>52</v>
      </c>
      <c r="D36" s="137" t="s">
        <v>20</v>
      </c>
      <c r="E36" s="266" t="s">
        <v>21</v>
      </c>
      <c r="F36" s="139" t="s">
        <v>53</v>
      </c>
      <c r="G36" s="2" t="s">
        <v>23</v>
      </c>
      <c r="H36" s="2" t="s">
        <v>959</v>
      </c>
      <c r="I36" s="2"/>
      <c r="J36" s="137" t="s">
        <v>54</v>
      </c>
      <c r="K36" s="140" t="s">
        <v>25</v>
      </c>
      <c r="L36" s="139" t="s">
        <v>954</v>
      </c>
      <c r="M36" s="140">
        <f>+$W$17</f>
        <v>5</v>
      </c>
      <c r="N36" s="140">
        <f>+IF(K36="Yes",M36,$X$17)</f>
        <v>5</v>
      </c>
      <c r="O36" s="187">
        <f t="shared" si="1"/>
        <v>1.1000000000000001</v>
      </c>
      <c r="P36" s="197">
        <f t="shared" si="2"/>
        <v>5.5</v>
      </c>
      <c r="Q36" s="197">
        <f t="shared" si="2"/>
        <v>5.5</v>
      </c>
      <c r="R36" s="139"/>
      <c r="S36" s="139"/>
      <c r="T36" s="153"/>
      <c r="U36" s="141"/>
      <c r="V36" s="137"/>
    </row>
    <row r="37" spans="1:24" s="172" customFormat="1" ht="94.5" x14ac:dyDescent="0.25">
      <c r="A37" s="160">
        <f>+A36+0.1</f>
        <v>2.8000000000000007</v>
      </c>
      <c r="B37" s="4" t="s">
        <v>18</v>
      </c>
      <c r="C37" s="114" t="s">
        <v>52</v>
      </c>
      <c r="D37" s="4" t="s">
        <v>34</v>
      </c>
      <c r="E37" s="266" t="s">
        <v>26</v>
      </c>
      <c r="F37" s="2" t="s">
        <v>55</v>
      </c>
      <c r="G37" s="4" t="s">
        <v>56</v>
      </c>
      <c r="H37" s="4" t="s">
        <v>957</v>
      </c>
      <c r="I37" s="2"/>
      <c r="J37" s="4" t="s">
        <v>57</v>
      </c>
      <c r="K37" s="5" t="s">
        <v>25</v>
      </c>
      <c r="L37" s="139" t="s">
        <v>954</v>
      </c>
      <c r="M37" s="5">
        <f>+$W$17</f>
        <v>5</v>
      </c>
      <c r="N37" s="5">
        <f>+IF(K37="Yes",M37,$X$17)</f>
        <v>5</v>
      </c>
      <c r="O37" s="187">
        <f t="shared" si="1"/>
        <v>1.1000000000000001</v>
      </c>
      <c r="P37" s="197">
        <f t="shared" si="2"/>
        <v>5.5</v>
      </c>
      <c r="Q37" s="197">
        <f t="shared" si="2"/>
        <v>5.5</v>
      </c>
      <c r="R37" s="2"/>
      <c r="S37" s="2"/>
      <c r="T37" s="164"/>
      <c r="U37" s="161"/>
      <c r="V37" s="4"/>
    </row>
    <row r="38" spans="1:24" s="171" customFormat="1" ht="63" x14ac:dyDescent="0.25">
      <c r="A38" s="136">
        <f>+A37+0.1</f>
        <v>2.9000000000000008</v>
      </c>
      <c r="B38" s="137" t="s">
        <v>18</v>
      </c>
      <c r="C38" s="138" t="s">
        <v>58</v>
      </c>
      <c r="D38" s="137" t="s">
        <v>20</v>
      </c>
      <c r="E38" s="266" t="s">
        <v>21</v>
      </c>
      <c r="F38" s="139" t="s">
        <v>59</v>
      </c>
      <c r="G38" s="2" t="s">
        <v>23</v>
      </c>
      <c r="H38" s="2" t="s">
        <v>959</v>
      </c>
      <c r="I38" s="2"/>
      <c r="J38" s="137" t="s">
        <v>60</v>
      </c>
      <c r="K38" s="140" t="s">
        <v>25</v>
      </c>
      <c r="L38" s="139" t="s">
        <v>954</v>
      </c>
      <c r="M38" s="140">
        <f>+$W$17</f>
        <v>5</v>
      </c>
      <c r="N38" s="140">
        <f>+IF(K38="Yes",M38,$X$17)</f>
        <v>5</v>
      </c>
      <c r="O38" s="187">
        <f t="shared" si="1"/>
        <v>1.1000000000000001</v>
      </c>
      <c r="P38" s="197">
        <f t="shared" si="2"/>
        <v>5.5</v>
      </c>
      <c r="Q38" s="197">
        <f t="shared" si="2"/>
        <v>5.5</v>
      </c>
      <c r="R38" s="139"/>
      <c r="S38" s="139"/>
      <c r="T38" s="153"/>
      <c r="U38" s="141"/>
      <c r="V38" s="137"/>
    </row>
    <row r="39" spans="1:24" s="171" customFormat="1" ht="63" x14ac:dyDescent="0.25">
      <c r="A39" s="142" t="s">
        <v>1031</v>
      </c>
      <c r="B39" s="181" t="s">
        <v>18</v>
      </c>
      <c r="C39" s="143" t="s">
        <v>58</v>
      </c>
      <c r="D39" s="181" t="s">
        <v>34</v>
      </c>
      <c r="E39" s="266" t="s">
        <v>21</v>
      </c>
      <c r="F39" s="144" t="s">
        <v>61</v>
      </c>
      <c r="G39" s="119" t="s">
        <v>998</v>
      </c>
      <c r="H39" s="119" t="s">
        <v>959</v>
      </c>
      <c r="I39" s="119"/>
      <c r="J39" s="181" t="s">
        <v>997</v>
      </c>
      <c r="K39" s="145" t="s">
        <v>30</v>
      </c>
      <c r="L39" s="144" t="s">
        <v>954</v>
      </c>
      <c r="M39" s="145">
        <f>+$W$17</f>
        <v>5</v>
      </c>
      <c r="N39" s="145">
        <f>+IF(K39="Yes",M39,$X$17)</f>
        <v>1</v>
      </c>
      <c r="O39" s="187">
        <f>IF(K39="yes",(IF(L39=$Y$17,$Y$18,IF(L39=$Z$17,$Z$18,$AA$18))),$Z$18)</f>
        <v>1</v>
      </c>
      <c r="P39" s="197">
        <f t="shared" si="2"/>
        <v>5</v>
      </c>
      <c r="Q39" s="197">
        <f t="shared" si="2"/>
        <v>1</v>
      </c>
      <c r="R39" s="144"/>
      <c r="S39" s="144"/>
      <c r="T39" s="153"/>
      <c r="U39" s="141"/>
      <c r="V39" s="137"/>
    </row>
    <row r="40" spans="1:24" s="226" customFormat="1" x14ac:dyDescent="0.25">
      <c r="A40" s="216"/>
      <c r="B40" s="217"/>
      <c r="C40" s="218"/>
      <c r="D40" s="217"/>
      <c r="E40" s="217"/>
      <c r="F40" s="219"/>
      <c r="G40" s="219"/>
      <c r="H40" s="219"/>
      <c r="I40" s="219"/>
      <c r="J40" s="217"/>
      <c r="K40" s="220"/>
      <c r="L40" s="219"/>
      <c r="M40" s="220"/>
      <c r="N40" s="220"/>
      <c r="O40" s="221"/>
      <c r="P40" s="222">
        <f>+SUM(P19:P39)</f>
        <v>47.5</v>
      </c>
      <c r="Q40" s="222">
        <f>+SUM(Q19:Q39)</f>
        <v>33.200000000000003</v>
      </c>
      <c r="R40" s="219"/>
      <c r="S40" s="223"/>
      <c r="T40" s="238"/>
      <c r="U40" s="224"/>
      <c r="V40" s="225"/>
    </row>
    <row r="41" spans="1:24" s="226" customFormat="1" x14ac:dyDescent="0.25">
      <c r="A41" s="227"/>
      <c r="B41" s="228" t="s">
        <v>9</v>
      </c>
      <c r="C41" s="229"/>
      <c r="D41" s="230"/>
      <c r="E41" s="230"/>
      <c r="F41" s="231"/>
      <c r="G41" s="231"/>
      <c r="H41" s="231"/>
      <c r="I41" s="231"/>
      <c r="J41" s="230"/>
      <c r="K41" s="232"/>
      <c r="L41" s="231"/>
      <c r="M41" s="232"/>
      <c r="N41" s="232"/>
      <c r="O41" s="233"/>
      <c r="P41" s="234"/>
      <c r="Q41" s="235">
        <f>+Q40/P40</f>
        <v>0.69894736842105265</v>
      </c>
      <c r="R41" s="231"/>
      <c r="S41" s="236"/>
      <c r="T41" s="238"/>
      <c r="U41" s="224"/>
      <c r="V41" s="225"/>
    </row>
    <row r="42" spans="1:24" s="173" customFormat="1" x14ac:dyDescent="0.25">
      <c r="A42" s="209"/>
      <c r="B42" s="210"/>
      <c r="C42" s="211"/>
      <c r="D42" s="210"/>
      <c r="E42" s="210"/>
      <c r="F42" s="212"/>
      <c r="G42" s="186"/>
      <c r="H42" s="186"/>
      <c r="I42" s="186"/>
      <c r="J42" s="210"/>
      <c r="K42" s="213"/>
      <c r="L42" s="186"/>
      <c r="M42" s="213"/>
      <c r="N42" s="213"/>
      <c r="O42" s="214"/>
      <c r="P42" s="215"/>
      <c r="Q42" s="215"/>
      <c r="R42" s="212"/>
      <c r="S42" s="212"/>
      <c r="T42" s="153"/>
      <c r="U42" s="153"/>
      <c r="V42" s="185"/>
    </row>
    <row r="43" spans="1:24" s="171" customFormat="1" ht="94.5" x14ac:dyDescent="0.25">
      <c r="A43" s="136">
        <v>3.1</v>
      </c>
      <c r="B43" s="137" t="s">
        <v>62</v>
      </c>
      <c r="C43" s="137" t="s">
        <v>63</v>
      </c>
      <c r="D43" s="138" t="s">
        <v>64</v>
      </c>
      <c r="E43" s="266" t="s">
        <v>21</v>
      </c>
      <c r="F43" s="139" t="s">
        <v>1052</v>
      </c>
      <c r="G43" s="2" t="s">
        <v>65</v>
      </c>
      <c r="H43" s="2" t="s">
        <v>958</v>
      </c>
      <c r="I43" s="2"/>
      <c r="J43" s="137" t="s">
        <v>66</v>
      </c>
      <c r="K43" s="140" t="s">
        <v>25</v>
      </c>
      <c r="L43" s="144" t="s">
        <v>954</v>
      </c>
      <c r="M43" s="140">
        <f t="shared" ref="M43:M53" si="3">+$W$17</f>
        <v>5</v>
      </c>
      <c r="N43" s="140">
        <f t="shared" ref="N43:N53" si="4">+IF(K43="Yes",M43,$X$17)</f>
        <v>5</v>
      </c>
      <c r="O43" s="187">
        <f t="shared" ref="O43:O52" si="5">IF(K43="yes",(IF(L43=$Y$17,$Y$18,IF(L43=$Z$17,$Z$18,$AA$18))),$Z$18)</f>
        <v>1.1000000000000001</v>
      </c>
      <c r="P43" s="197">
        <f t="shared" ref="P43:Q53" si="6">+M43*$O43</f>
        <v>5.5</v>
      </c>
      <c r="Q43" s="197">
        <f t="shared" si="6"/>
        <v>5.5</v>
      </c>
      <c r="R43" s="139"/>
      <c r="S43" s="139"/>
      <c r="T43" s="153"/>
      <c r="U43" s="141"/>
      <c r="V43" s="138" t="s">
        <v>67</v>
      </c>
    </row>
    <row r="44" spans="1:24" s="171" customFormat="1" ht="63" x14ac:dyDescent="0.25">
      <c r="A44" s="136">
        <v>3.2</v>
      </c>
      <c r="B44" s="137" t="s">
        <v>62</v>
      </c>
      <c r="C44" s="137" t="s">
        <v>63</v>
      </c>
      <c r="D44" s="138" t="s">
        <v>68</v>
      </c>
      <c r="E44" s="266" t="s">
        <v>21</v>
      </c>
      <c r="F44" s="139" t="s">
        <v>69</v>
      </c>
      <c r="G44" s="2" t="s">
        <v>70</v>
      </c>
      <c r="H44" s="2" t="s">
        <v>958</v>
      </c>
      <c r="I44" s="2"/>
      <c r="J44" s="137" t="s">
        <v>71</v>
      </c>
      <c r="K44" s="140" t="s">
        <v>25</v>
      </c>
      <c r="L44" s="144" t="s">
        <v>954</v>
      </c>
      <c r="M44" s="140">
        <f t="shared" si="3"/>
        <v>5</v>
      </c>
      <c r="N44" s="140">
        <f t="shared" si="4"/>
        <v>5</v>
      </c>
      <c r="O44" s="187">
        <f t="shared" si="5"/>
        <v>1.1000000000000001</v>
      </c>
      <c r="P44" s="197">
        <f t="shared" si="6"/>
        <v>5.5</v>
      </c>
      <c r="Q44" s="197">
        <f t="shared" si="6"/>
        <v>5.5</v>
      </c>
      <c r="R44" s="139"/>
      <c r="S44" s="139"/>
      <c r="T44" s="153"/>
      <c r="U44" s="141"/>
      <c r="V44" s="138"/>
    </row>
    <row r="45" spans="1:24" s="173" customFormat="1" ht="47.25" x14ac:dyDescent="0.25">
      <c r="A45" s="142">
        <v>3.3</v>
      </c>
      <c r="B45" s="263" t="s">
        <v>62</v>
      </c>
      <c r="C45" s="143" t="s">
        <v>63</v>
      </c>
      <c r="D45" s="263" t="s">
        <v>72</v>
      </c>
      <c r="E45" s="266" t="s">
        <v>26</v>
      </c>
      <c r="F45" s="316" t="s">
        <v>73</v>
      </c>
      <c r="G45" s="119" t="s">
        <v>74</v>
      </c>
      <c r="H45" s="119" t="s">
        <v>958</v>
      </c>
      <c r="I45" s="119"/>
      <c r="J45" s="155" t="s">
        <v>1056</v>
      </c>
      <c r="K45" s="145" t="s">
        <v>30</v>
      </c>
      <c r="L45" s="144" t="s">
        <v>954</v>
      </c>
      <c r="M45" s="145">
        <v>1</v>
      </c>
      <c r="N45" s="145" t="str">
        <f>+IF(K45="Yes",M45,"")</f>
        <v/>
      </c>
      <c r="O45" s="188">
        <f>+IF(L45=$Y$17,$Y$18,IF(L45=$Z$17,$Z$18,$AA$18))</f>
        <v>1.1000000000000001</v>
      </c>
      <c r="P45" s="198">
        <f>+M49*$O45</f>
        <v>5.5</v>
      </c>
      <c r="Q45" s="198">
        <f>+SUM(N45:N49)*$O45</f>
        <v>4.4000000000000004</v>
      </c>
      <c r="R45" s="144"/>
      <c r="S45" s="144"/>
      <c r="T45" s="164" t="str">
        <f>+IF(COUNT(N45:N49)&gt;1,"ERROR"," ")</f>
        <v xml:space="preserve"> </v>
      </c>
      <c r="U45" s="153"/>
      <c r="V45" s="263"/>
      <c r="W45" s="153"/>
      <c r="X45" s="153"/>
    </row>
    <row r="46" spans="1:24" s="173" customFormat="1" ht="31.5" x14ac:dyDescent="0.25">
      <c r="A46" s="146"/>
      <c r="B46" s="264"/>
      <c r="C46" s="264"/>
      <c r="D46" s="147"/>
      <c r="E46" s="147"/>
      <c r="F46" s="317"/>
      <c r="G46" s="148"/>
      <c r="H46" s="333" t="s">
        <v>958</v>
      </c>
      <c r="I46" s="148"/>
      <c r="J46" s="157" t="s">
        <v>1055</v>
      </c>
      <c r="K46" s="149" t="s">
        <v>30</v>
      </c>
      <c r="L46" s="125"/>
      <c r="M46" s="149">
        <v>2</v>
      </c>
      <c r="N46" s="149" t="str">
        <f>+IF(K46="Yes",M46,"")</f>
        <v/>
      </c>
      <c r="O46" s="189"/>
      <c r="P46" s="199"/>
      <c r="Q46" s="199"/>
      <c r="R46" s="148"/>
      <c r="S46" s="148"/>
      <c r="T46" s="153"/>
      <c r="U46" s="153"/>
      <c r="V46" s="147"/>
    </row>
    <row r="47" spans="1:24" s="173" customFormat="1" ht="31.5" x14ac:dyDescent="0.25">
      <c r="A47" s="146"/>
      <c r="B47" s="264"/>
      <c r="C47" s="264"/>
      <c r="D47" s="147"/>
      <c r="E47" s="147"/>
      <c r="F47" s="317"/>
      <c r="G47" s="148"/>
      <c r="H47" s="333" t="s">
        <v>958</v>
      </c>
      <c r="I47" s="148"/>
      <c r="J47" s="157" t="s">
        <v>1054</v>
      </c>
      <c r="K47" s="149" t="s">
        <v>30</v>
      </c>
      <c r="L47" s="125"/>
      <c r="M47" s="149">
        <v>3</v>
      </c>
      <c r="N47" s="149" t="str">
        <f>+IF(K47="Yes",M47,"")</f>
        <v/>
      </c>
      <c r="O47" s="189"/>
      <c r="P47" s="199"/>
      <c r="Q47" s="199"/>
      <c r="R47" s="148"/>
      <c r="S47" s="148"/>
      <c r="T47" s="153"/>
      <c r="U47" s="153"/>
      <c r="V47" s="147"/>
    </row>
    <row r="48" spans="1:24" s="173" customFormat="1" ht="31.5" x14ac:dyDescent="0.25">
      <c r="A48" s="146"/>
      <c r="B48" s="264"/>
      <c r="C48" s="264"/>
      <c r="D48" s="147"/>
      <c r="E48" s="147"/>
      <c r="F48" s="317"/>
      <c r="G48" s="148"/>
      <c r="H48" s="333" t="s">
        <v>958</v>
      </c>
      <c r="I48" s="148"/>
      <c r="J48" s="157" t="s">
        <v>1053</v>
      </c>
      <c r="K48" s="149" t="s">
        <v>25</v>
      </c>
      <c r="L48" s="125"/>
      <c r="M48" s="149">
        <v>4</v>
      </c>
      <c r="N48" s="149">
        <f>+IF(K48="Yes",M48,"")</f>
        <v>4</v>
      </c>
      <c r="O48" s="189"/>
      <c r="P48" s="199"/>
      <c r="Q48" s="199"/>
      <c r="R48" s="148"/>
      <c r="S48" s="148"/>
      <c r="T48" s="153"/>
      <c r="U48" s="153"/>
      <c r="V48" s="147"/>
    </row>
    <row r="49" spans="1:25" s="173" customFormat="1" ht="31.5" x14ac:dyDescent="0.25">
      <c r="A49" s="150"/>
      <c r="B49" s="265"/>
      <c r="C49" s="265"/>
      <c r="D49" s="151"/>
      <c r="E49" s="151"/>
      <c r="F49" s="318"/>
      <c r="G49" s="152"/>
      <c r="H49" s="334" t="s">
        <v>958</v>
      </c>
      <c r="I49" s="152"/>
      <c r="J49" s="159" t="s">
        <v>75</v>
      </c>
      <c r="K49" s="149" t="s">
        <v>30</v>
      </c>
      <c r="L49" s="130"/>
      <c r="M49" s="149">
        <v>5</v>
      </c>
      <c r="N49" s="149" t="str">
        <f>+IF(K49="Yes",M49,"")</f>
        <v/>
      </c>
      <c r="O49" s="187"/>
      <c r="P49" s="197"/>
      <c r="Q49" s="197"/>
      <c r="R49" s="152"/>
      <c r="S49" s="152"/>
      <c r="T49" s="153"/>
      <c r="U49" s="153"/>
      <c r="V49" s="151"/>
    </row>
    <row r="50" spans="1:25" s="171" customFormat="1" ht="47.25" x14ac:dyDescent="0.25">
      <c r="A50" s="136">
        <v>3.4</v>
      </c>
      <c r="B50" s="137" t="s">
        <v>62</v>
      </c>
      <c r="C50" s="137" t="s">
        <v>63</v>
      </c>
      <c r="D50" s="138" t="s">
        <v>76</v>
      </c>
      <c r="E50" s="266" t="s">
        <v>26</v>
      </c>
      <c r="F50" s="139" t="s">
        <v>77</v>
      </c>
      <c r="G50" s="2" t="s">
        <v>78</v>
      </c>
      <c r="H50" s="2" t="s">
        <v>958</v>
      </c>
      <c r="I50" s="2"/>
      <c r="J50" s="139" t="s">
        <v>79</v>
      </c>
      <c r="K50" s="140" t="s">
        <v>25</v>
      </c>
      <c r="L50" s="144" t="s">
        <v>954</v>
      </c>
      <c r="M50" s="140">
        <f t="shared" si="3"/>
        <v>5</v>
      </c>
      <c r="N50" s="140">
        <f t="shared" si="4"/>
        <v>5</v>
      </c>
      <c r="O50" s="187">
        <f t="shared" si="5"/>
        <v>1.1000000000000001</v>
      </c>
      <c r="P50" s="197">
        <f t="shared" si="6"/>
        <v>5.5</v>
      </c>
      <c r="Q50" s="197">
        <f t="shared" si="6"/>
        <v>5.5</v>
      </c>
      <c r="R50" s="139"/>
      <c r="S50" s="139"/>
      <c r="T50" s="153"/>
      <c r="U50" s="141"/>
      <c r="V50" s="138"/>
    </row>
    <row r="51" spans="1:25" s="171" customFormat="1" ht="47.25" x14ac:dyDescent="0.25">
      <c r="A51" s="136">
        <v>3.5</v>
      </c>
      <c r="B51" s="137" t="s">
        <v>62</v>
      </c>
      <c r="C51" s="137" t="s">
        <v>63</v>
      </c>
      <c r="D51" s="138" t="s">
        <v>80</v>
      </c>
      <c r="E51" s="266" t="s">
        <v>21</v>
      </c>
      <c r="F51" s="139" t="s">
        <v>81</v>
      </c>
      <c r="G51" s="2" t="s">
        <v>82</v>
      </c>
      <c r="H51" s="2" t="s">
        <v>979</v>
      </c>
      <c r="I51" s="2"/>
      <c r="J51" s="137" t="s">
        <v>83</v>
      </c>
      <c r="K51" s="140" t="s">
        <v>30</v>
      </c>
      <c r="L51" s="139" t="s">
        <v>954</v>
      </c>
      <c r="M51" s="140">
        <f t="shared" si="3"/>
        <v>5</v>
      </c>
      <c r="N51" s="140">
        <f t="shared" si="4"/>
        <v>1</v>
      </c>
      <c r="O51" s="187">
        <f t="shared" si="5"/>
        <v>1</v>
      </c>
      <c r="P51" s="197">
        <f t="shared" si="6"/>
        <v>5</v>
      </c>
      <c r="Q51" s="197">
        <f t="shared" si="6"/>
        <v>1</v>
      </c>
      <c r="R51" s="139"/>
      <c r="S51" s="139"/>
      <c r="T51" s="153"/>
      <c r="U51" s="141"/>
      <c r="V51" s="138"/>
    </row>
    <row r="52" spans="1:25" s="171" customFormat="1" ht="78.75" x14ac:dyDescent="0.25">
      <c r="A52" s="136">
        <v>3.6</v>
      </c>
      <c r="B52" s="137" t="s">
        <v>62</v>
      </c>
      <c r="C52" s="137" t="s">
        <v>63</v>
      </c>
      <c r="D52" s="138" t="s">
        <v>84</v>
      </c>
      <c r="E52" s="266" t="s">
        <v>26</v>
      </c>
      <c r="F52" s="139" t="s">
        <v>850</v>
      </c>
      <c r="G52" s="2" t="s">
        <v>960</v>
      </c>
      <c r="H52" s="2" t="s">
        <v>979</v>
      </c>
      <c r="I52" s="2"/>
      <c r="J52" s="137" t="s">
        <v>86</v>
      </c>
      <c r="K52" s="140" t="s">
        <v>25</v>
      </c>
      <c r="L52" s="139" t="s">
        <v>956</v>
      </c>
      <c r="M52" s="140">
        <f t="shared" si="3"/>
        <v>5</v>
      </c>
      <c r="N52" s="140">
        <f t="shared" si="4"/>
        <v>5</v>
      </c>
      <c r="O52" s="187">
        <f t="shared" si="5"/>
        <v>1</v>
      </c>
      <c r="P52" s="197">
        <f t="shared" si="6"/>
        <v>5</v>
      </c>
      <c r="Q52" s="197">
        <f t="shared" si="6"/>
        <v>5</v>
      </c>
      <c r="R52" s="139"/>
      <c r="S52" s="139"/>
      <c r="T52" s="153"/>
      <c r="U52" s="141"/>
      <c r="V52" s="138"/>
    </row>
    <row r="53" spans="1:25" s="171" customFormat="1" ht="110.25" x14ac:dyDescent="0.25">
      <c r="A53" s="136">
        <v>3.7</v>
      </c>
      <c r="B53" s="137" t="s">
        <v>62</v>
      </c>
      <c r="C53" s="137" t="s">
        <v>63</v>
      </c>
      <c r="D53" s="138" t="s">
        <v>87</v>
      </c>
      <c r="E53" s="266" t="s">
        <v>26</v>
      </c>
      <c r="F53" s="139" t="s">
        <v>88</v>
      </c>
      <c r="G53" s="2" t="s">
        <v>89</v>
      </c>
      <c r="H53" s="2" t="s">
        <v>958</v>
      </c>
      <c r="I53" s="2"/>
      <c r="J53" s="138" t="s">
        <v>90</v>
      </c>
      <c r="K53" s="140" t="s">
        <v>25</v>
      </c>
      <c r="L53" s="139" t="s">
        <v>956</v>
      </c>
      <c r="M53" s="140">
        <f t="shared" si="3"/>
        <v>5</v>
      </c>
      <c r="N53" s="140">
        <f t="shared" si="4"/>
        <v>5</v>
      </c>
      <c r="O53" s="187">
        <f t="shared" ref="O53" si="7">IF(K53="yes",(IF(L53=$Y$17,$Y$18,IF(L53=$Z$17,$Z$18,$AA$18))),$Z$18)</f>
        <v>1</v>
      </c>
      <c r="P53" s="197">
        <f t="shared" si="6"/>
        <v>5</v>
      </c>
      <c r="Q53" s="197">
        <f t="shared" si="6"/>
        <v>5</v>
      </c>
      <c r="R53" s="139"/>
      <c r="S53" s="139"/>
      <c r="T53" s="153"/>
      <c r="U53" s="141"/>
      <c r="V53" s="138"/>
    </row>
    <row r="54" spans="1:25" s="173" customFormat="1" ht="47.25" x14ac:dyDescent="0.25">
      <c r="A54" s="142">
        <v>3.8</v>
      </c>
      <c r="B54" s="154" t="s">
        <v>62</v>
      </c>
      <c r="C54" s="143" t="s">
        <v>63</v>
      </c>
      <c r="D54" s="154" t="s">
        <v>577</v>
      </c>
      <c r="E54" s="266" t="s">
        <v>26</v>
      </c>
      <c r="F54" s="316" t="s">
        <v>723</v>
      </c>
      <c r="G54" s="119" t="s">
        <v>961</v>
      </c>
      <c r="H54" s="119" t="s">
        <v>979</v>
      </c>
      <c r="I54" s="119"/>
      <c r="J54" s="155" t="s">
        <v>902</v>
      </c>
      <c r="K54" s="145" t="s">
        <v>30</v>
      </c>
      <c r="L54" s="144" t="s">
        <v>956</v>
      </c>
      <c r="M54" s="145">
        <v>1</v>
      </c>
      <c r="N54" s="145" t="str">
        <f>+IF(K54="Yes",M54,"")</f>
        <v/>
      </c>
      <c r="O54" s="188">
        <f>+IF(L54=$Y$17,$Y$18,IF(L54=$Z$17,$Z$18,$AA$18))</f>
        <v>1</v>
      </c>
      <c r="P54" s="198">
        <f>+M58*$O54</f>
        <v>5</v>
      </c>
      <c r="Q54" s="198">
        <f>+SUM(N54:N58)*$O54</f>
        <v>2</v>
      </c>
      <c r="R54" s="144"/>
      <c r="S54" s="144"/>
      <c r="T54" s="164" t="str">
        <f>+IF(COUNT(N54:N58)&gt;1,"ERROR"," ")</f>
        <v xml:space="preserve"> </v>
      </c>
      <c r="U54" s="153"/>
      <c r="V54" s="154" t="s">
        <v>724</v>
      </c>
      <c r="W54" s="153"/>
      <c r="X54" s="153"/>
    </row>
    <row r="55" spans="1:25" s="173" customFormat="1" ht="31.5" x14ac:dyDescent="0.25">
      <c r="A55" s="146"/>
      <c r="B55" s="156"/>
      <c r="C55" s="156"/>
      <c r="D55" s="147"/>
      <c r="E55" s="267"/>
      <c r="F55" s="317"/>
      <c r="G55" s="148"/>
      <c r="H55" s="333" t="s">
        <v>979</v>
      </c>
      <c r="I55" s="148"/>
      <c r="J55" s="157" t="s">
        <v>903</v>
      </c>
      <c r="K55" s="149" t="s">
        <v>25</v>
      </c>
      <c r="L55" s="125"/>
      <c r="M55" s="149">
        <v>2</v>
      </c>
      <c r="N55" s="149">
        <f>+IF(K55="Yes",M55,"")</f>
        <v>2</v>
      </c>
      <c r="O55" s="189"/>
      <c r="P55" s="199"/>
      <c r="Q55" s="199"/>
      <c r="R55" s="148"/>
      <c r="S55" s="148"/>
      <c r="T55" s="153"/>
      <c r="U55" s="153"/>
      <c r="V55" s="147"/>
    </row>
    <row r="56" spans="1:25" s="173" customFormat="1" ht="31.5" x14ac:dyDescent="0.25">
      <c r="A56" s="146"/>
      <c r="B56" s="156"/>
      <c r="C56" s="156"/>
      <c r="D56" s="147"/>
      <c r="E56" s="147"/>
      <c r="F56" s="317"/>
      <c r="G56" s="148"/>
      <c r="H56" s="333" t="s">
        <v>979</v>
      </c>
      <c r="I56" s="148"/>
      <c r="J56" s="157" t="s">
        <v>904</v>
      </c>
      <c r="K56" s="149" t="s">
        <v>30</v>
      </c>
      <c r="L56" s="125"/>
      <c r="M56" s="149">
        <v>3</v>
      </c>
      <c r="N56" s="149" t="str">
        <f>+IF(K56="Yes",M56,"")</f>
        <v/>
      </c>
      <c r="O56" s="189"/>
      <c r="P56" s="199"/>
      <c r="Q56" s="199"/>
      <c r="R56" s="148"/>
      <c r="S56" s="148"/>
      <c r="T56" s="153"/>
      <c r="U56" s="153"/>
      <c r="V56" s="147"/>
    </row>
    <row r="57" spans="1:25" s="173" customFormat="1" ht="31.5" x14ac:dyDescent="0.25">
      <c r="A57" s="146"/>
      <c r="B57" s="156"/>
      <c r="C57" s="156"/>
      <c r="D57" s="147"/>
      <c r="E57" s="147"/>
      <c r="F57" s="317"/>
      <c r="G57" s="148"/>
      <c r="H57" s="333" t="s">
        <v>979</v>
      </c>
      <c r="I57" s="148"/>
      <c r="J57" s="157" t="s">
        <v>905</v>
      </c>
      <c r="K57" s="149" t="s">
        <v>30</v>
      </c>
      <c r="L57" s="125"/>
      <c r="M57" s="149">
        <v>4</v>
      </c>
      <c r="N57" s="149" t="str">
        <f>+IF(K57="Yes",M57,"")</f>
        <v/>
      </c>
      <c r="O57" s="189"/>
      <c r="P57" s="199"/>
      <c r="Q57" s="199"/>
      <c r="R57" s="148"/>
      <c r="S57" s="148"/>
      <c r="T57" s="153"/>
      <c r="U57" s="153"/>
      <c r="V57" s="147"/>
    </row>
    <row r="58" spans="1:25" s="173" customFormat="1" ht="31.5" x14ac:dyDescent="0.25">
      <c r="A58" s="150"/>
      <c r="B58" s="158"/>
      <c r="C58" s="158"/>
      <c r="D58" s="151"/>
      <c r="E58" s="151"/>
      <c r="F58" s="318"/>
      <c r="G58" s="152"/>
      <c r="H58" s="334" t="s">
        <v>979</v>
      </c>
      <c r="I58" s="152"/>
      <c r="J58" s="159" t="s">
        <v>906</v>
      </c>
      <c r="K58" s="149" t="s">
        <v>30</v>
      </c>
      <c r="L58" s="130"/>
      <c r="M58" s="149">
        <v>5</v>
      </c>
      <c r="N58" s="149" t="str">
        <f>+IF(K58="Yes",M58,"")</f>
        <v/>
      </c>
      <c r="O58" s="187"/>
      <c r="P58" s="197"/>
      <c r="Q58" s="197"/>
      <c r="R58" s="152"/>
      <c r="S58" s="152"/>
      <c r="T58" s="153"/>
      <c r="U58" s="153"/>
      <c r="V58" s="151"/>
    </row>
    <row r="59" spans="1:25" s="171" customFormat="1" ht="47.25" x14ac:dyDescent="0.25">
      <c r="A59" s="136">
        <v>3.9</v>
      </c>
      <c r="B59" s="137" t="s">
        <v>62</v>
      </c>
      <c r="C59" s="137" t="s">
        <v>63</v>
      </c>
      <c r="D59" s="138" t="s">
        <v>722</v>
      </c>
      <c r="E59" s="266" t="s">
        <v>21</v>
      </c>
      <c r="F59" s="139" t="s">
        <v>1057</v>
      </c>
      <c r="G59" s="2" t="s">
        <v>82</v>
      </c>
      <c r="H59" s="2" t="s">
        <v>967</v>
      </c>
      <c r="I59" s="2"/>
      <c r="J59" s="138" t="s">
        <v>1058</v>
      </c>
      <c r="K59" s="140" t="s">
        <v>25</v>
      </c>
      <c r="L59" s="139" t="s">
        <v>954</v>
      </c>
      <c r="M59" s="140">
        <f t="shared" ref="M59:M67" si="8">+$W$17</f>
        <v>5</v>
      </c>
      <c r="N59" s="140">
        <f t="shared" ref="N59:N67" si="9">+IF(K59="Yes",M59,$X$17)</f>
        <v>5</v>
      </c>
      <c r="O59" s="187">
        <f t="shared" ref="O59:O60" si="10">IF(K59="yes",(IF(L59=$Y$17,$Y$18,IF(L59=$Z$17,$Z$18,$AA$18))),$Z$18)</f>
        <v>1.1000000000000001</v>
      </c>
      <c r="P59" s="197">
        <f t="shared" ref="P59:Q67" si="11">+M59*$O59</f>
        <v>5.5</v>
      </c>
      <c r="Q59" s="197">
        <f t="shared" si="11"/>
        <v>5.5</v>
      </c>
      <c r="R59" s="139"/>
      <c r="S59" s="139"/>
      <c r="T59" s="153"/>
      <c r="U59" s="141"/>
      <c r="V59" s="138"/>
    </row>
    <row r="60" spans="1:25" s="171" customFormat="1" ht="63" x14ac:dyDescent="0.25">
      <c r="A60" s="142" t="s">
        <v>1032</v>
      </c>
      <c r="B60" s="266" t="s">
        <v>62</v>
      </c>
      <c r="C60" s="266" t="s">
        <v>92</v>
      </c>
      <c r="D60" s="143" t="s">
        <v>93</v>
      </c>
      <c r="E60" s="266" t="s">
        <v>21</v>
      </c>
      <c r="F60" s="266" t="s">
        <v>94</v>
      </c>
      <c r="G60" s="119" t="s">
        <v>95</v>
      </c>
      <c r="H60" s="119" t="s">
        <v>1059</v>
      </c>
      <c r="I60" s="119"/>
      <c r="J60" s="143" t="s">
        <v>1074</v>
      </c>
      <c r="K60" s="145" t="s">
        <v>25</v>
      </c>
      <c r="L60" s="144" t="s">
        <v>954</v>
      </c>
      <c r="M60" s="145">
        <f t="shared" si="8"/>
        <v>5</v>
      </c>
      <c r="N60" s="145">
        <f t="shared" si="9"/>
        <v>5</v>
      </c>
      <c r="O60" s="188">
        <f t="shared" si="10"/>
        <v>1.1000000000000001</v>
      </c>
      <c r="P60" s="198">
        <f t="shared" si="11"/>
        <v>5.5</v>
      </c>
      <c r="Q60" s="198">
        <f t="shared" si="11"/>
        <v>5.5</v>
      </c>
      <c r="R60" s="144"/>
      <c r="S60" s="144"/>
      <c r="T60" s="153"/>
      <c r="U60" s="141"/>
      <c r="V60" s="138"/>
      <c r="W60" s="141"/>
      <c r="X60" s="141"/>
      <c r="Y60" s="141"/>
    </row>
    <row r="61" spans="1:25" s="171" customFormat="1" ht="31.5" x14ac:dyDescent="0.25">
      <c r="A61" s="146"/>
      <c r="B61" s="267"/>
      <c r="C61" s="267"/>
      <c r="D61" s="147"/>
      <c r="E61" s="147"/>
      <c r="F61" s="267"/>
      <c r="G61" s="125"/>
      <c r="H61" s="333" t="s">
        <v>1059</v>
      </c>
      <c r="I61" s="125"/>
      <c r="J61" s="147" t="s">
        <v>1075</v>
      </c>
      <c r="K61" s="149" t="s">
        <v>25</v>
      </c>
      <c r="L61" s="148" t="s">
        <v>954</v>
      </c>
      <c r="M61" s="149">
        <f t="shared" si="8"/>
        <v>5</v>
      </c>
      <c r="N61" s="149">
        <f t="shared" ref="N61:N62" si="12">+IF(K61="Yes",M61,$X$17)</f>
        <v>5</v>
      </c>
      <c r="O61" s="189">
        <f t="shared" ref="O61:O62" si="13">IF(K61="yes",(IF(L61=$Y$17,$Y$18,IF(L61=$Z$17,$Z$18,$AA$18))),$Z$18)</f>
        <v>1.1000000000000001</v>
      </c>
      <c r="P61" s="199">
        <f t="shared" ref="P61:P62" si="14">+M61*$O61</f>
        <v>5.5</v>
      </c>
      <c r="Q61" s="199">
        <f t="shared" ref="Q61:Q62" si="15">+N61*$O61</f>
        <v>5.5</v>
      </c>
      <c r="R61" s="148"/>
      <c r="S61" s="148"/>
      <c r="T61" s="153"/>
      <c r="U61" s="141"/>
      <c r="V61" s="138"/>
      <c r="W61" s="141"/>
      <c r="X61" s="141"/>
      <c r="Y61" s="141"/>
    </row>
    <row r="62" spans="1:25" s="171" customFormat="1" ht="31.5" x14ac:dyDescent="0.25">
      <c r="A62" s="150"/>
      <c r="B62" s="268"/>
      <c r="C62" s="268"/>
      <c r="D62" s="151"/>
      <c r="E62" s="151"/>
      <c r="F62" s="268"/>
      <c r="G62" s="130"/>
      <c r="H62" s="334" t="s">
        <v>1059</v>
      </c>
      <c r="I62" s="130"/>
      <c r="J62" s="151" t="s">
        <v>1076</v>
      </c>
      <c r="K62" s="149" t="s">
        <v>25</v>
      </c>
      <c r="L62" s="148" t="s">
        <v>954</v>
      </c>
      <c r="M62" s="149">
        <f t="shared" si="8"/>
        <v>5</v>
      </c>
      <c r="N62" s="149">
        <f t="shared" si="12"/>
        <v>5</v>
      </c>
      <c r="O62" s="187">
        <f t="shared" si="13"/>
        <v>1.1000000000000001</v>
      </c>
      <c r="P62" s="197">
        <f t="shared" si="14"/>
        <v>5.5</v>
      </c>
      <c r="Q62" s="197">
        <f t="shared" si="15"/>
        <v>5.5</v>
      </c>
      <c r="R62" s="152"/>
      <c r="S62" s="152"/>
      <c r="T62" s="153"/>
      <c r="U62" s="141"/>
      <c r="V62" s="138"/>
      <c r="W62" s="141"/>
      <c r="X62" s="141"/>
      <c r="Y62" s="141"/>
    </row>
    <row r="63" spans="1:25" s="171" customFormat="1" ht="47.25" x14ac:dyDescent="0.25">
      <c r="A63" s="136">
        <v>3.11</v>
      </c>
      <c r="B63" s="137" t="s">
        <v>62</v>
      </c>
      <c r="C63" s="137" t="s">
        <v>92</v>
      </c>
      <c r="D63" s="138" t="s">
        <v>99</v>
      </c>
      <c r="E63" s="266" t="s">
        <v>21</v>
      </c>
      <c r="F63" s="139" t="s">
        <v>100</v>
      </c>
      <c r="G63" s="137" t="s">
        <v>962</v>
      </c>
      <c r="H63" s="2" t="s">
        <v>967</v>
      </c>
      <c r="I63" s="2"/>
      <c r="J63" s="139" t="s">
        <v>101</v>
      </c>
      <c r="K63" s="140" t="s">
        <v>25</v>
      </c>
      <c r="L63" s="139" t="s">
        <v>954</v>
      </c>
      <c r="M63" s="140">
        <f t="shared" si="8"/>
        <v>5</v>
      </c>
      <c r="N63" s="140">
        <f t="shared" si="9"/>
        <v>5</v>
      </c>
      <c r="O63" s="187">
        <f t="shared" ref="O63:O67" si="16">IF(K63="yes",(IF(L63=$Y$17,$Y$18,IF(L63=$Z$17,$Z$18,$AA$18))),$Z$18)</f>
        <v>1.1000000000000001</v>
      </c>
      <c r="P63" s="197">
        <f t="shared" si="11"/>
        <v>5.5</v>
      </c>
      <c r="Q63" s="197">
        <f t="shared" si="11"/>
        <v>5.5</v>
      </c>
      <c r="R63" s="152"/>
      <c r="S63" s="139"/>
      <c r="T63" s="153"/>
      <c r="U63" s="141"/>
      <c r="V63" s="138"/>
      <c r="W63" s="141"/>
      <c r="X63" s="141"/>
      <c r="Y63" s="141"/>
    </row>
    <row r="64" spans="1:25" s="171" customFormat="1" ht="78.75" x14ac:dyDescent="0.25">
      <c r="A64" s="136">
        <v>3.12</v>
      </c>
      <c r="B64" s="137" t="s">
        <v>62</v>
      </c>
      <c r="C64" s="137" t="s">
        <v>92</v>
      </c>
      <c r="D64" s="138" t="s">
        <v>102</v>
      </c>
      <c r="E64" s="266" t="s">
        <v>21</v>
      </c>
      <c r="F64" s="139" t="s">
        <v>103</v>
      </c>
      <c r="G64" s="2" t="s">
        <v>104</v>
      </c>
      <c r="H64" s="2" t="s">
        <v>958</v>
      </c>
      <c r="I64" s="2"/>
      <c r="J64" s="139" t="s">
        <v>851</v>
      </c>
      <c r="K64" s="140" t="s">
        <v>25</v>
      </c>
      <c r="L64" s="139" t="s">
        <v>954</v>
      </c>
      <c r="M64" s="140">
        <f t="shared" si="8"/>
        <v>5</v>
      </c>
      <c r="N64" s="140">
        <f t="shared" si="9"/>
        <v>5</v>
      </c>
      <c r="O64" s="187">
        <f t="shared" si="16"/>
        <v>1.1000000000000001</v>
      </c>
      <c r="P64" s="197">
        <f t="shared" si="11"/>
        <v>5.5</v>
      </c>
      <c r="Q64" s="197">
        <f t="shared" si="11"/>
        <v>5.5</v>
      </c>
      <c r="R64" s="139"/>
      <c r="S64" s="139"/>
      <c r="T64" s="153"/>
      <c r="U64" s="141"/>
      <c r="V64" s="138"/>
      <c r="W64" s="141"/>
      <c r="X64" s="141"/>
      <c r="Y64" s="141"/>
    </row>
    <row r="65" spans="1:25" s="171" customFormat="1" ht="47.25" x14ac:dyDescent="0.25">
      <c r="A65" s="136">
        <v>3.13</v>
      </c>
      <c r="B65" s="137" t="s">
        <v>62</v>
      </c>
      <c r="C65" s="137" t="s">
        <v>92</v>
      </c>
      <c r="D65" s="138" t="s">
        <v>105</v>
      </c>
      <c r="E65" s="266" t="s">
        <v>21</v>
      </c>
      <c r="F65" s="139" t="s">
        <v>106</v>
      </c>
      <c r="G65" s="2" t="s">
        <v>107</v>
      </c>
      <c r="H65" s="2" t="s">
        <v>426</v>
      </c>
      <c r="I65" s="2"/>
      <c r="J65" s="137" t="s">
        <v>108</v>
      </c>
      <c r="K65" s="140" t="s">
        <v>25</v>
      </c>
      <c r="L65" s="139" t="s">
        <v>954</v>
      </c>
      <c r="M65" s="140">
        <f t="shared" si="8"/>
        <v>5</v>
      </c>
      <c r="N65" s="140">
        <f t="shared" si="9"/>
        <v>5</v>
      </c>
      <c r="O65" s="187">
        <f t="shared" si="16"/>
        <v>1.1000000000000001</v>
      </c>
      <c r="P65" s="197">
        <f t="shared" si="11"/>
        <v>5.5</v>
      </c>
      <c r="Q65" s="197">
        <f t="shared" si="11"/>
        <v>5.5</v>
      </c>
      <c r="R65" s="139"/>
      <c r="S65" s="139"/>
      <c r="T65" s="153"/>
      <c r="U65" s="141"/>
      <c r="V65" s="138"/>
      <c r="W65" s="141"/>
      <c r="X65" s="141"/>
      <c r="Y65" s="141"/>
    </row>
    <row r="66" spans="1:25" s="171" customFormat="1" ht="47.25" x14ac:dyDescent="0.25">
      <c r="A66" s="136">
        <v>3.14</v>
      </c>
      <c r="B66" s="137" t="s">
        <v>62</v>
      </c>
      <c r="C66" s="137" t="s">
        <v>92</v>
      </c>
      <c r="D66" s="138" t="s">
        <v>114</v>
      </c>
      <c r="E66" s="266" t="s">
        <v>21</v>
      </c>
      <c r="F66" s="139" t="s">
        <v>115</v>
      </c>
      <c r="G66" s="2" t="s">
        <v>116</v>
      </c>
      <c r="H66" s="2" t="s">
        <v>958</v>
      </c>
      <c r="I66" s="2"/>
      <c r="J66" s="137" t="s">
        <v>852</v>
      </c>
      <c r="K66" s="140" t="s">
        <v>25</v>
      </c>
      <c r="L66" s="139" t="s">
        <v>954</v>
      </c>
      <c r="M66" s="140">
        <f t="shared" si="8"/>
        <v>5</v>
      </c>
      <c r="N66" s="140">
        <f t="shared" si="9"/>
        <v>5</v>
      </c>
      <c r="O66" s="187">
        <f t="shared" si="16"/>
        <v>1.1000000000000001</v>
      </c>
      <c r="P66" s="197">
        <f t="shared" si="11"/>
        <v>5.5</v>
      </c>
      <c r="Q66" s="197">
        <f t="shared" si="11"/>
        <v>5.5</v>
      </c>
      <c r="R66" s="139"/>
      <c r="S66" s="139"/>
      <c r="T66" s="153"/>
      <c r="U66" s="141"/>
      <c r="V66" s="138"/>
      <c r="W66" s="141"/>
      <c r="X66" s="141"/>
      <c r="Y66" s="141"/>
    </row>
    <row r="67" spans="1:25" s="171" customFormat="1" ht="63" x14ac:dyDescent="0.25">
      <c r="A67" s="136">
        <v>3.15</v>
      </c>
      <c r="B67" s="137" t="s">
        <v>62</v>
      </c>
      <c r="C67" s="137" t="s">
        <v>729</v>
      </c>
      <c r="D67" s="137" t="s">
        <v>132</v>
      </c>
      <c r="E67" s="266" t="s">
        <v>21</v>
      </c>
      <c r="F67" s="139" t="s">
        <v>133</v>
      </c>
      <c r="G67" s="2" t="s">
        <v>134</v>
      </c>
      <c r="H67" s="2" t="s">
        <v>994</v>
      </c>
      <c r="I67" s="2"/>
      <c r="J67" s="137" t="s">
        <v>725</v>
      </c>
      <c r="K67" s="140" t="s">
        <v>25</v>
      </c>
      <c r="L67" s="139" t="s">
        <v>954</v>
      </c>
      <c r="M67" s="140">
        <f t="shared" si="8"/>
        <v>5</v>
      </c>
      <c r="N67" s="140">
        <f t="shared" si="9"/>
        <v>5</v>
      </c>
      <c r="O67" s="187">
        <f t="shared" si="16"/>
        <v>1.1000000000000001</v>
      </c>
      <c r="P67" s="197">
        <f t="shared" si="11"/>
        <v>5.5</v>
      </c>
      <c r="Q67" s="197">
        <f t="shared" si="11"/>
        <v>5.5</v>
      </c>
      <c r="R67" s="139"/>
      <c r="S67" s="139"/>
      <c r="T67" s="153"/>
      <c r="U67" s="141"/>
      <c r="V67" s="138" t="s">
        <v>137</v>
      </c>
      <c r="W67" s="141"/>
      <c r="X67" s="141"/>
      <c r="Y67" s="141"/>
    </row>
    <row r="68" spans="1:25" s="173" customFormat="1" ht="63" x14ac:dyDescent="0.25">
      <c r="A68" s="142">
        <v>3.16</v>
      </c>
      <c r="B68" s="154" t="s">
        <v>62</v>
      </c>
      <c r="C68" s="154" t="s">
        <v>729</v>
      </c>
      <c r="D68" s="121" t="s">
        <v>144</v>
      </c>
      <c r="E68" s="266" t="s">
        <v>21</v>
      </c>
      <c r="F68" s="144" t="s">
        <v>145</v>
      </c>
      <c r="G68" s="119" t="s">
        <v>966</v>
      </c>
      <c r="H68" s="119" t="s">
        <v>963</v>
      </c>
      <c r="I68" s="119"/>
      <c r="J68" s="119" t="s">
        <v>907</v>
      </c>
      <c r="K68" s="145" t="s">
        <v>30</v>
      </c>
      <c r="L68" s="144" t="s">
        <v>954</v>
      </c>
      <c r="M68" s="145">
        <v>1</v>
      </c>
      <c r="N68" s="145" t="str">
        <f t="shared" ref="N68:N77" si="17">+IF(K68="Yes",M68,"")</f>
        <v/>
      </c>
      <c r="O68" s="188">
        <f>+IF(L68=$Y$17,$Y$18,IF(L68=$Z$17,$Z$18,$AA$18))</f>
        <v>1.1000000000000001</v>
      </c>
      <c r="P68" s="198">
        <f>+M72*$O68</f>
        <v>5.5</v>
      </c>
      <c r="Q68" s="198">
        <f>+SUM(N68:N72)*$O68</f>
        <v>2.2000000000000002</v>
      </c>
      <c r="R68" s="144"/>
      <c r="S68" s="144"/>
      <c r="T68" s="164" t="str">
        <f>+IF(COUNT(N68:N72)&gt;1,"ERROR"," ")</f>
        <v xml:space="preserve"> </v>
      </c>
      <c r="U68" s="153"/>
      <c r="V68" s="143"/>
      <c r="W68" s="153"/>
      <c r="X68" s="153"/>
      <c r="Y68" s="153"/>
    </row>
    <row r="69" spans="1:25" s="173" customFormat="1" ht="47.25" x14ac:dyDescent="0.25">
      <c r="A69" s="146"/>
      <c r="B69" s="156"/>
      <c r="C69" s="156"/>
      <c r="D69" s="126"/>
      <c r="E69" s="126"/>
      <c r="F69" s="148"/>
      <c r="G69" s="125"/>
      <c r="H69" s="333" t="s">
        <v>963</v>
      </c>
      <c r="I69" s="125"/>
      <c r="J69" s="125" t="s">
        <v>908</v>
      </c>
      <c r="K69" s="149" t="s">
        <v>25</v>
      </c>
      <c r="L69" s="125"/>
      <c r="M69" s="149">
        <v>2</v>
      </c>
      <c r="N69" s="149">
        <f t="shared" si="17"/>
        <v>2</v>
      </c>
      <c r="O69" s="189"/>
      <c r="P69" s="199"/>
      <c r="Q69" s="199"/>
      <c r="R69" s="148"/>
      <c r="S69" s="148"/>
      <c r="T69" s="153"/>
      <c r="U69" s="153"/>
      <c r="V69" s="147"/>
      <c r="W69" s="153"/>
      <c r="X69" s="153"/>
      <c r="Y69" s="153"/>
    </row>
    <row r="70" spans="1:25" s="173" customFormat="1" ht="47.25" x14ac:dyDescent="0.25">
      <c r="A70" s="146"/>
      <c r="B70" s="156"/>
      <c r="C70" s="156"/>
      <c r="D70" s="126"/>
      <c r="E70" s="126"/>
      <c r="F70" s="148"/>
      <c r="G70" s="125"/>
      <c r="H70" s="333" t="s">
        <v>963</v>
      </c>
      <c r="I70" s="125"/>
      <c r="J70" s="125" t="s">
        <v>909</v>
      </c>
      <c r="K70" s="149" t="s">
        <v>30</v>
      </c>
      <c r="L70" s="125"/>
      <c r="M70" s="149">
        <v>3</v>
      </c>
      <c r="N70" s="149" t="str">
        <f t="shared" si="17"/>
        <v/>
      </c>
      <c r="O70" s="189"/>
      <c r="P70" s="199"/>
      <c r="Q70" s="199"/>
      <c r="R70" s="148"/>
      <c r="S70" s="148"/>
      <c r="T70" s="153"/>
      <c r="U70" s="153"/>
      <c r="V70" s="147"/>
      <c r="W70" s="153"/>
      <c r="X70" s="153"/>
      <c r="Y70" s="153"/>
    </row>
    <row r="71" spans="1:25" s="173" customFormat="1" ht="47.25" x14ac:dyDescent="0.25">
      <c r="A71" s="146"/>
      <c r="B71" s="156"/>
      <c r="C71" s="156"/>
      <c r="D71" s="126"/>
      <c r="E71" s="126"/>
      <c r="F71" s="148"/>
      <c r="G71" s="125"/>
      <c r="H71" s="333" t="s">
        <v>963</v>
      </c>
      <c r="I71" s="125"/>
      <c r="J71" s="125" t="s">
        <v>910</v>
      </c>
      <c r="K71" s="149" t="s">
        <v>30</v>
      </c>
      <c r="L71" s="125"/>
      <c r="M71" s="149">
        <v>4</v>
      </c>
      <c r="N71" s="149" t="str">
        <f t="shared" si="17"/>
        <v/>
      </c>
      <c r="O71" s="189"/>
      <c r="P71" s="199"/>
      <c r="Q71" s="199"/>
      <c r="R71" s="148"/>
      <c r="S71" s="148"/>
      <c r="T71" s="153"/>
      <c r="U71" s="153"/>
      <c r="V71" s="147"/>
      <c r="W71" s="153"/>
      <c r="X71" s="153"/>
      <c r="Y71" s="153"/>
    </row>
    <row r="72" spans="1:25" s="173" customFormat="1" ht="47.25" x14ac:dyDescent="0.25">
      <c r="A72" s="150"/>
      <c r="B72" s="158"/>
      <c r="C72" s="158"/>
      <c r="D72" s="132"/>
      <c r="E72" s="132"/>
      <c r="F72" s="152"/>
      <c r="G72" s="130"/>
      <c r="H72" s="334" t="s">
        <v>963</v>
      </c>
      <c r="I72" s="130"/>
      <c r="J72" s="130" t="s">
        <v>911</v>
      </c>
      <c r="K72" s="149" t="s">
        <v>30</v>
      </c>
      <c r="L72" s="130"/>
      <c r="M72" s="149">
        <v>5</v>
      </c>
      <c r="N72" s="149" t="str">
        <f t="shared" si="17"/>
        <v/>
      </c>
      <c r="O72" s="187"/>
      <c r="P72" s="197"/>
      <c r="Q72" s="197"/>
      <c r="R72" s="152"/>
      <c r="S72" s="152"/>
      <c r="T72" s="153"/>
      <c r="U72" s="153"/>
      <c r="V72" s="151"/>
      <c r="W72" s="153"/>
      <c r="X72" s="153"/>
      <c r="Y72" s="153"/>
    </row>
    <row r="73" spans="1:25" s="173" customFormat="1" ht="47.25" x14ac:dyDescent="0.25">
      <c r="A73" s="142">
        <v>3.17</v>
      </c>
      <c r="B73" s="154" t="s">
        <v>62</v>
      </c>
      <c r="C73" s="154" t="s">
        <v>729</v>
      </c>
      <c r="D73" s="121" t="s">
        <v>149</v>
      </c>
      <c r="E73" s="266" t="s">
        <v>21</v>
      </c>
      <c r="F73" s="144" t="s">
        <v>150</v>
      </c>
      <c r="G73" s="119" t="s">
        <v>965</v>
      </c>
      <c r="H73" s="119" t="s">
        <v>964</v>
      </c>
      <c r="I73" s="119"/>
      <c r="J73" s="119" t="s">
        <v>912</v>
      </c>
      <c r="K73" s="145" t="s">
        <v>30</v>
      </c>
      <c r="L73" s="144" t="s">
        <v>954</v>
      </c>
      <c r="M73" s="145">
        <v>1</v>
      </c>
      <c r="N73" s="145" t="str">
        <f t="shared" si="17"/>
        <v/>
      </c>
      <c r="O73" s="188">
        <f>+IF(L73=$Y$17,$Y$18,IF(L73=$Z$17,$Z$18,$AA$18))</f>
        <v>1.1000000000000001</v>
      </c>
      <c r="P73" s="198">
        <f>+M77*$O73</f>
        <v>5.5</v>
      </c>
      <c r="Q73" s="198">
        <f>+SUM(N73:N77)*$O73</f>
        <v>3.3000000000000003</v>
      </c>
      <c r="R73" s="144"/>
      <c r="S73" s="144"/>
      <c r="T73" s="164" t="str">
        <f>+IF(COUNT(N73:N77)&gt;1,"ERROR"," ")</f>
        <v xml:space="preserve"> </v>
      </c>
      <c r="U73" s="153"/>
      <c r="V73" s="143"/>
      <c r="W73" s="153"/>
      <c r="X73" s="153"/>
      <c r="Y73" s="153"/>
    </row>
    <row r="74" spans="1:25" s="173" customFormat="1" ht="47.25" x14ac:dyDescent="0.25">
      <c r="A74" s="146"/>
      <c r="B74" s="156"/>
      <c r="C74" s="156"/>
      <c r="D74" s="126"/>
      <c r="E74" s="126"/>
      <c r="F74" s="148"/>
      <c r="G74" s="125"/>
      <c r="H74" s="333" t="s">
        <v>964</v>
      </c>
      <c r="I74" s="125"/>
      <c r="J74" s="125" t="s">
        <v>913</v>
      </c>
      <c r="K74" s="149" t="s">
        <v>30</v>
      </c>
      <c r="L74" s="125"/>
      <c r="M74" s="149">
        <v>2</v>
      </c>
      <c r="N74" s="149" t="str">
        <f t="shared" si="17"/>
        <v/>
      </c>
      <c r="O74" s="189"/>
      <c r="P74" s="199"/>
      <c r="Q74" s="199"/>
      <c r="R74" s="148"/>
      <c r="S74" s="148"/>
      <c r="T74" s="153"/>
      <c r="U74" s="153"/>
      <c r="V74" s="147"/>
      <c r="W74" s="153"/>
      <c r="X74" s="153"/>
      <c r="Y74" s="153"/>
    </row>
    <row r="75" spans="1:25" s="173" customFormat="1" ht="47.25" x14ac:dyDescent="0.25">
      <c r="A75" s="146"/>
      <c r="B75" s="156"/>
      <c r="C75" s="156"/>
      <c r="D75" s="126"/>
      <c r="E75" s="126"/>
      <c r="F75" s="148"/>
      <c r="G75" s="125"/>
      <c r="H75" s="333" t="s">
        <v>964</v>
      </c>
      <c r="I75" s="125"/>
      <c r="J75" s="125" t="s">
        <v>914</v>
      </c>
      <c r="K75" s="149" t="s">
        <v>25</v>
      </c>
      <c r="L75" s="125"/>
      <c r="M75" s="149">
        <v>3</v>
      </c>
      <c r="N75" s="149">
        <f t="shared" si="17"/>
        <v>3</v>
      </c>
      <c r="O75" s="189"/>
      <c r="P75" s="199"/>
      <c r="Q75" s="199"/>
      <c r="R75" s="148"/>
      <c r="S75" s="148"/>
      <c r="T75" s="153"/>
      <c r="U75" s="153"/>
      <c r="V75" s="147"/>
      <c r="W75" s="153"/>
      <c r="X75" s="153"/>
      <c r="Y75" s="153"/>
    </row>
    <row r="76" spans="1:25" s="173" customFormat="1" ht="47.25" x14ac:dyDescent="0.25">
      <c r="A76" s="146"/>
      <c r="B76" s="156"/>
      <c r="C76" s="156"/>
      <c r="D76" s="126"/>
      <c r="E76" s="126"/>
      <c r="F76" s="148"/>
      <c r="G76" s="125"/>
      <c r="H76" s="333" t="s">
        <v>964</v>
      </c>
      <c r="I76" s="125"/>
      <c r="J76" s="125" t="s">
        <v>915</v>
      </c>
      <c r="K76" s="149" t="s">
        <v>30</v>
      </c>
      <c r="L76" s="125"/>
      <c r="M76" s="149">
        <v>4</v>
      </c>
      <c r="N76" s="149" t="str">
        <f t="shared" si="17"/>
        <v/>
      </c>
      <c r="O76" s="189"/>
      <c r="P76" s="199"/>
      <c r="Q76" s="199"/>
      <c r="R76" s="148"/>
      <c r="S76" s="148"/>
      <c r="T76" s="153"/>
      <c r="U76" s="153"/>
      <c r="V76" s="147"/>
      <c r="W76" s="153"/>
      <c r="X76" s="153"/>
      <c r="Y76" s="153"/>
    </row>
    <row r="77" spans="1:25" s="173" customFormat="1" ht="47.25" x14ac:dyDescent="0.25">
      <c r="A77" s="150"/>
      <c r="B77" s="158"/>
      <c r="C77" s="158"/>
      <c r="D77" s="132"/>
      <c r="E77" s="132"/>
      <c r="F77" s="152"/>
      <c r="G77" s="130"/>
      <c r="H77" s="334" t="s">
        <v>964</v>
      </c>
      <c r="I77" s="130"/>
      <c r="J77" s="130" t="s">
        <v>916</v>
      </c>
      <c r="K77" s="149" t="s">
        <v>30</v>
      </c>
      <c r="L77" s="130"/>
      <c r="M77" s="149">
        <v>5</v>
      </c>
      <c r="N77" s="149" t="str">
        <f t="shared" si="17"/>
        <v/>
      </c>
      <c r="O77" s="187"/>
      <c r="P77" s="197"/>
      <c r="Q77" s="197"/>
      <c r="R77" s="152"/>
      <c r="S77" s="152"/>
      <c r="T77" s="153"/>
      <c r="U77" s="153"/>
      <c r="V77" s="151"/>
      <c r="W77" s="153"/>
      <c r="X77" s="153"/>
      <c r="Y77" s="153"/>
    </row>
    <row r="78" spans="1:25" s="171" customFormat="1" ht="78.75" x14ac:dyDescent="0.25">
      <c r="A78" s="136">
        <v>3.18</v>
      </c>
      <c r="B78" s="137" t="s">
        <v>62</v>
      </c>
      <c r="C78" s="154" t="s">
        <v>729</v>
      </c>
      <c r="D78" s="114" t="s">
        <v>853</v>
      </c>
      <c r="E78" s="266" t="s">
        <v>21</v>
      </c>
      <c r="F78" s="139" t="s">
        <v>154</v>
      </c>
      <c r="G78" s="139" t="s">
        <v>727</v>
      </c>
      <c r="H78" s="139" t="s">
        <v>1060</v>
      </c>
      <c r="I78" s="2"/>
      <c r="J78" s="137" t="s">
        <v>726</v>
      </c>
      <c r="K78" s="140" t="s">
        <v>25</v>
      </c>
      <c r="L78" s="139" t="s">
        <v>956</v>
      </c>
      <c r="M78" s="140">
        <f>+$W$17</f>
        <v>5</v>
      </c>
      <c r="N78" s="140">
        <f>+IF(K78="Yes",M78,$X$17)</f>
        <v>5</v>
      </c>
      <c r="O78" s="187">
        <f t="shared" ref="O78" si="18">IF(K78="yes",(IF(L78=$Y$17,$Y$18,IF(L78=$Z$17,$Z$18,$AA$18))),$Z$18)</f>
        <v>1</v>
      </c>
      <c r="P78" s="197">
        <f t="shared" ref="P78:Q82" si="19">+M78*$O78</f>
        <v>5</v>
      </c>
      <c r="Q78" s="197">
        <f t="shared" si="19"/>
        <v>5</v>
      </c>
      <c r="R78" s="139"/>
      <c r="S78" s="139"/>
      <c r="T78" s="153"/>
      <c r="U78" s="141"/>
      <c r="V78" s="138" t="s">
        <v>157</v>
      </c>
      <c r="W78" s="141"/>
      <c r="X78" s="141"/>
      <c r="Y78" s="141"/>
    </row>
    <row r="79" spans="1:25" s="171" customFormat="1" ht="47.25" x14ac:dyDescent="0.25">
      <c r="A79" s="136">
        <v>3.19</v>
      </c>
      <c r="B79" s="137" t="s">
        <v>62</v>
      </c>
      <c r="C79" s="154" t="s">
        <v>729</v>
      </c>
      <c r="D79" s="114" t="s">
        <v>854</v>
      </c>
      <c r="E79" s="266" t="s">
        <v>21</v>
      </c>
      <c r="F79" s="139" t="s">
        <v>159</v>
      </c>
      <c r="G79" s="2" t="s">
        <v>160</v>
      </c>
      <c r="H79" s="2" t="s">
        <v>969</v>
      </c>
      <c r="I79" s="2"/>
      <c r="J79" s="137" t="s">
        <v>728</v>
      </c>
      <c r="K79" s="140" t="s">
        <v>25</v>
      </c>
      <c r="L79" s="139" t="s">
        <v>954</v>
      </c>
      <c r="M79" s="140">
        <f>+$W$17</f>
        <v>5</v>
      </c>
      <c r="N79" s="140">
        <f>+IF(K79="Yes",M79,$X$17)</f>
        <v>5</v>
      </c>
      <c r="O79" s="187">
        <f t="shared" ref="O79" si="20">IF(K79="yes",(IF(L79=$Y$17,$Y$18,IF(L79=$Z$17,$Z$18,$AA$18))),$Z$18)</f>
        <v>1.1000000000000001</v>
      </c>
      <c r="P79" s="197">
        <f t="shared" si="19"/>
        <v>5.5</v>
      </c>
      <c r="Q79" s="197">
        <f t="shared" si="19"/>
        <v>5.5</v>
      </c>
      <c r="R79" s="139"/>
      <c r="S79" s="139"/>
      <c r="T79" s="153"/>
      <c r="U79" s="141"/>
      <c r="V79" s="138"/>
      <c r="W79" s="141"/>
      <c r="X79" s="141"/>
      <c r="Y79" s="141"/>
    </row>
    <row r="80" spans="1:25" s="171" customFormat="1" ht="78.75" x14ac:dyDescent="0.25">
      <c r="A80" s="136" t="s">
        <v>761</v>
      </c>
      <c r="B80" s="137" t="s">
        <v>62</v>
      </c>
      <c r="C80" s="154" t="s">
        <v>729</v>
      </c>
      <c r="D80" s="114" t="s">
        <v>730</v>
      </c>
      <c r="E80" s="266" t="s">
        <v>26</v>
      </c>
      <c r="F80" s="139" t="s">
        <v>855</v>
      </c>
      <c r="G80" s="2" t="s">
        <v>731</v>
      </c>
      <c r="H80" s="139" t="s">
        <v>968</v>
      </c>
      <c r="I80" s="2"/>
      <c r="J80" s="2" t="s">
        <v>732</v>
      </c>
      <c r="K80" s="140" t="s">
        <v>25</v>
      </c>
      <c r="L80" s="139" t="s">
        <v>956</v>
      </c>
      <c r="M80" s="140">
        <f>+$W$17</f>
        <v>5</v>
      </c>
      <c r="N80" s="140">
        <f>+IF(K80="Yes",M80,$X$17)</f>
        <v>5</v>
      </c>
      <c r="O80" s="187">
        <f t="shared" ref="O80" si="21">IF(K80="yes",(IF(L80=$Y$17,$Y$18,IF(L80=$Z$17,$Z$18,$AA$18))),$Z$18)</f>
        <v>1</v>
      </c>
      <c r="P80" s="197">
        <f t="shared" si="19"/>
        <v>5</v>
      </c>
      <c r="Q80" s="197">
        <f t="shared" si="19"/>
        <v>5</v>
      </c>
      <c r="R80" s="139"/>
      <c r="S80" s="139"/>
      <c r="T80" s="153"/>
      <c r="U80" s="141"/>
      <c r="V80" s="138"/>
      <c r="W80" s="141"/>
      <c r="X80" s="141"/>
      <c r="Y80" s="141"/>
    </row>
    <row r="81" spans="1:25" s="171" customFormat="1" ht="94.5" x14ac:dyDescent="0.25">
      <c r="A81" s="136">
        <v>3.21</v>
      </c>
      <c r="B81" s="137" t="s">
        <v>62</v>
      </c>
      <c r="C81" s="137" t="s">
        <v>125</v>
      </c>
      <c r="D81" s="138" t="s">
        <v>138</v>
      </c>
      <c r="E81" s="266" t="s">
        <v>21</v>
      </c>
      <c r="F81" s="2" t="s">
        <v>139</v>
      </c>
      <c r="G81" s="2" t="s">
        <v>140</v>
      </c>
      <c r="H81" s="2" t="s">
        <v>958</v>
      </c>
      <c r="I81" s="2"/>
      <c r="J81" s="138" t="s">
        <v>733</v>
      </c>
      <c r="K81" s="140" t="s">
        <v>25</v>
      </c>
      <c r="L81" s="139" t="s">
        <v>954</v>
      </c>
      <c r="M81" s="140">
        <f>+$W$17</f>
        <v>5</v>
      </c>
      <c r="N81" s="140">
        <f>+IF(K81="Yes",M81,$X$17)</f>
        <v>5</v>
      </c>
      <c r="O81" s="187">
        <f t="shared" ref="O81" si="22">IF(K81="yes",(IF(L81=$Y$17,$Y$18,IF(L81=$Z$17,$Z$18,$AA$18))),$Z$18)</f>
        <v>1.1000000000000001</v>
      </c>
      <c r="P81" s="197">
        <f t="shared" si="19"/>
        <v>5.5</v>
      </c>
      <c r="Q81" s="197">
        <f t="shared" si="19"/>
        <v>5.5</v>
      </c>
      <c r="R81" s="139"/>
      <c r="S81" s="139"/>
      <c r="T81" s="153"/>
      <c r="U81" s="141"/>
      <c r="V81" s="138" t="s">
        <v>143</v>
      </c>
      <c r="W81" s="141"/>
      <c r="X81" s="141"/>
      <c r="Y81" s="141"/>
    </row>
    <row r="82" spans="1:25" s="171" customFormat="1" ht="94.5" x14ac:dyDescent="0.25">
      <c r="A82" s="136">
        <v>3.22</v>
      </c>
      <c r="B82" s="137" t="s">
        <v>62</v>
      </c>
      <c r="C82" s="137" t="s">
        <v>125</v>
      </c>
      <c r="D82" s="138" t="s">
        <v>165</v>
      </c>
      <c r="E82" s="266" t="s">
        <v>21</v>
      </c>
      <c r="F82" s="139" t="s">
        <v>166</v>
      </c>
      <c r="G82" s="2" t="s">
        <v>970</v>
      </c>
      <c r="H82" s="119" t="s">
        <v>964</v>
      </c>
      <c r="I82" s="119"/>
      <c r="J82" s="138" t="s">
        <v>734</v>
      </c>
      <c r="K82" s="140" t="s">
        <v>25</v>
      </c>
      <c r="L82" s="139" t="s">
        <v>954</v>
      </c>
      <c r="M82" s="140">
        <f>+$W$17</f>
        <v>5</v>
      </c>
      <c r="N82" s="140">
        <f>+IF(K82="Yes",M82,$X$17)</f>
        <v>5</v>
      </c>
      <c r="O82" s="187">
        <f t="shared" ref="O82" si="23">IF(K82="yes",(IF(L82=$Y$17,$Y$18,IF(L82=$Z$17,$Z$18,$AA$18))),$Z$18)</f>
        <v>1.1000000000000001</v>
      </c>
      <c r="P82" s="197">
        <f t="shared" si="19"/>
        <v>5.5</v>
      </c>
      <c r="Q82" s="197">
        <f t="shared" si="19"/>
        <v>5.5</v>
      </c>
      <c r="R82" s="139"/>
      <c r="S82" s="139"/>
      <c r="T82" s="153"/>
      <c r="U82" s="141"/>
      <c r="V82" s="138" t="s">
        <v>735</v>
      </c>
    </row>
    <row r="83" spans="1:25" s="173" customFormat="1" ht="47.25" x14ac:dyDescent="0.25">
      <c r="A83" s="142">
        <v>3.23</v>
      </c>
      <c r="B83" s="154" t="s">
        <v>62</v>
      </c>
      <c r="C83" s="154" t="s">
        <v>125</v>
      </c>
      <c r="D83" s="143" t="s">
        <v>742</v>
      </c>
      <c r="E83" s="266" t="s">
        <v>21</v>
      </c>
      <c r="F83" s="144" t="s">
        <v>173</v>
      </c>
      <c r="G83" s="119" t="s">
        <v>971</v>
      </c>
      <c r="H83" s="119" t="s">
        <v>964</v>
      </c>
      <c r="I83" s="119"/>
      <c r="J83" s="144" t="s">
        <v>917</v>
      </c>
      <c r="K83" s="145" t="s">
        <v>30</v>
      </c>
      <c r="L83" s="144" t="s">
        <v>956</v>
      </c>
      <c r="M83" s="145">
        <v>1</v>
      </c>
      <c r="N83" s="145" t="str">
        <f>+IF(K83="Yes",M83,"")</f>
        <v/>
      </c>
      <c r="O83" s="188">
        <f>+IF(L83=$Y$17,$Y$18,IF(L83=$Z$17,$Z$18,$AA$18))</f>
        <v>1</v>
      </c>
      <c r="P83" s="198">
        <f>+M87*$O83</f>
        <v>5</v>
      </c>
      <c r="Q83" s="198">
        <f>+SUM(N83:N87)*$O83</f>
        <v>3</v>
      </c>
      <c r="R83" s="144"/>
      <c r="S83" s="144"/>
      <c r="T83" s="164" t="str">
        <f>+IF(COUNT(N83:N87)&gt;1,"ERROR"," ")</f>
        <v xml:space="preserve"> </v>
      </c>
      <c r="U83" s="153"/>
      <c r="V83" s="143"/>
    </row>
    <row r="84" spans="1:25" s="173" customFormat="1" ht="47.25" x14ac:dyDescent="0.25">
      <c r="A84" s="146"/>
      <c r="B84" s="156"/>
      <c r="C84" s="156"/>
      <c r="D84" s="147"/>
      <c r="E84" s="147"/>
      <c r="F84" s="148"/>
      <c r="G84" s="125"/>
      <c r="H84" s="333" t="s">
        <v>964</v>
      </c>
      <c r="I84" s="125"/>
      <c r="J84" s="125" t="s">
        <v>918</v>
      </c>
      <c r="K84" s="149" t="s">
        <v>30</v>
      </c>
      <c r="L84" s="125"/>
      <c r="M84" s="149">
        <v>2</v>
      </c>
      <c r="N84" s="149" t="str">
        <f>+IF(K84="Yes",M84,"")</f>
        <v/>
      </c>
      <c r="O84" s="189"/>
      <c r="P84" s="199"/>
      <c r="Q84" s="199"/>
      <c r="R84" s="148"/>
      <c r="S84" s="148"/>
      <c r="T84" s="153"/>
      <c r="U84" s="153"/>
      <c r="V84" s="147"/>
    </row>
    <row r="85" spans="1:25" s="173" customFormat="1" ht="47.25" x14ac:dyDescent="0.25">
      <c r="A85" s="146"/>
      <c r="B85" s="156"/>
      <c r="C85" s="156"/>
      <c r="D85" s="147"/>
      <c r="E85" s="147"/>
      <c r="F85" s="148"/>
      <c r="G85" s="125"/>
      <c r="H85" s="333" t="s">
        <v>964</v>
      </c>
      <c r="I85" s="125"/>
      <c r="J85" s="125" t="s">
        <v>919</v>
      </c>
      <c r="K85" s="149" t="s">
        <v>25</v>
      </c>
      <c r="L85" s="125"/>
      <c r="M85" s="149">
        <v>3</v>
      </c>
      <c r="N85" s="149">
        <f>+IF(K85="Yes",M85,"")</f>
        <v>3</v>
      </c>
      <c r="O85" s="189"/>
      <c r="P85" s="199"/>
      <c r="Q85" s="199"/>
      <c r="R85" s="148"/>
      <c r="S85" s="148"/>
      <c r="T85" s="153"/>
      <c r="U85" s="153"/>
      <c r="V85" s="147"/>
    </row>
    <row r="86" spans="1:25" s="173" customFormat="1" ht="47.25" x14ac:dyDescent="0.25">
      <c r="A86" s="146"/>
      <c r="B86" s="156"/>
      <c r="C86" s="156"/>
      <c r="D86" s="147"/>
      <c r="E86" s="147"/>
      <c r="F86" s="148"/>
      <c r="G86" s="125"/>
      <c r="H86" s="333" t="s">
        <v>964</v>
      </c>
      <c r="I86" s="125"/>
      <c r="J86" s="125" t="s">
        <v>920</v>
      </c>
      <c r="K86" s="149" t="s">
        <v>30</v>
      </c>
      <c r="L86" s="125"/>
      <c r="M86" s="149">
        <v>4</v>
      </c>
      <c r="N86" s="149" t="str">
        <f>+IF(K86="Yes",M86,"")</f>
        <v/>
      </c>
      <c r="O86" s="189"/>
      <c r="P86" s="199"/>
      <c r="Q86" s="199"/>
      <c r="R86" s="148"/>
      <c r="S86" s="148"/>
      <c r="T86" s="153"/>
      <c r="U86" s="153"/>
      <c r="V86" s="147"/>
    </row>
    <row r="87" spans="1:25" s="173" customFormat="1" ht="47.25" x14ac:dyDescent="0.25">
      <c r="A87" s="150"/>
      <c r="B87" s="158"/>
      <c r="C87" s="158"/>
      <c r="D87" s="151"/>
      <c r="E87" s="151"/>
      <c r="F87" s="152"/>
      <c r="G87" s="130"/>
      <c r="H87" s="334" t="s">
        <v>964</v>
      </c>
      <c r="I87" s="130"/>
      <c r="J87" s="130" t="s">
        <v>921</v>
      </c>
      <c r="K87" s="149" t="s">
        <v>30</v>
      </c>
      <c r="L87" s="130"/>
      <c r="M87" s="149">
        <v>5</v>
      </c>
      <c r="N87" s="149" t="str">
        <f>+IF(K87="Yes",M87,"")</f>
        <v/>
      </c>
      <c r="O87" s="187"/>
      <c r="P87" s="197"/>
      <c r="Q87" s="197"/>
      <c r="R87" s="152"/>
      <c r="S87" s="152"/>
      <c r="T87" s="153"/>
      <c r="U87" s="153"/>
      <c r="V87" s="151"/>
    </row>
    <row r="88" spans="1:25" s="171" customFormat="1" ht="78.75" x14ac:dyDescent="0.25">
      <c r="A88" s="136">
        <v>3.24</v>
      </c>
      <c r="B88" s="137" t="s">
        <v>62</v>
      </c>
      <c r="C88" s="137" t="s">
        <v>125</v>
      </c>
      <c r="D88" s="138" t="s">
        <v>856</v>
      </c>
      <c r="E88" s="266" t="s">
        <v>21</v>
      </c>
      <c r="F88" s="139" t="s">
        <v>857</v>
      </c>
      <c r="G88" s="2" t="s">
        <v>972</v>
      </c>
      <c r="H88" s="119" t="s">
        <v>964</v>
      </c>
      <c r="I88" s="119"/>
      <c r="J88" s="138" t="s">
        <v>858</v>
      </c>
      <c r="K88" s="140" t="s">
        <v>25</v>
      </c>
      <c r="L88" s="139" t="s">
        <v>954</v>
      </c>
      <c r="M88" s="140">
        <f>+$W$17</f>
        <v>5</v>
      </c>
      <c r="N88" s="140">
        <f>+IF(K88="Yes",M88,$X$17)</f>
        <v>5</v>
      </c>
      <c r="O88" s="187">
        <f t="shared" ref="O88" si="24">IF(K88="yes",(IF(L88=$Y$17,$Y$18,IF(L88=$Z$17,$Z$18,$AA$18))),$Z$18)</f>
        <v>1.1000000000000001</v>
      </c>
      <c r="P88" s="197">
        <f>+M88*$O88</f>
        <v>5.5</v>
      </c>
      <c r="Q88" s="197">
        <f>+N88*$O88</f>
        <v>5.5</v>
      </c>
      <c r="R88" s="139"/>
      <c r="S88" s="139"/>
      <c r="T88" s="153"/>
      <c r="U88" s="141"/>
      <c r="V88" s="138"/>
    </row>
    <row r="89" spans="1:25" s="171" customFormat="1" ht="31.5" x14ac:dyDescent="0.25">
      <c r="A89" s="136">
        <v>3.25</v>
      </c>
      <c r="B89" s="137" t="s">
        <v>62</v>
      </c>
      <c r="C89" s="137" t="s">
        <v>179</v>
      </c>
      <c r="D89" s="138" t="s">
        <v>119</v>
      </c>
      <c r="E89" s="266" t="s">
        <v>26</v>
      </c>
      <c r="F89" s="139" t="s">
        <v>120</v>
      </c>
      <c r="G89" s="2" t="s">
        <v>736</v>
      </c>
      <c r="H89" s="2" t="s">
        <v>958</v>
      </c>
      <c r="I89" s="119"/>
      <c r="J89" s="137" t="s">
        <v>737</v>
      </c>
      <c r="K89" s="140" t="s">
        <v>25</v>
      </c>
      <c r="L89" s="139" t="s">
        <v>954</v>
      </c>
      <c r="M89" s="140">
        <f>+$W$17</f>
        <v>5</v>
      </c>
      <c r="N89" s="140">
        <f>+IF(K89="Yes",M89,$X$17)</f>
        <v>5</v>
      </c>
      <c r="O89" s="187">
        <f t="shared" ref="O89" si="25">IF(K89="yes",(IF(L89=$Y$17,$Y$18,IF(L89=$Z$17,$Z$18,$AA$18))),$Z$18)</f>
        <v>1.1000000000000001</v>
      </c>
      <c r="P89" s="197">
        <f>+M89*$O89</f>
        <v>5.5</v>
      </c>
      <c r="Q89" s="197">
        <f>+N89*$O89</f>
        <v>5.5</v>
      </c>
      <c r="R89" s="139"/>
      <c r="S89" s="139"/>
      <c r="T89" s="153"/>
      <c r="U89" s="141"/>
      <c r="V89" s="138" t="s">
        <v>124</v>
      </c>
      <c r="W89" s="141"/>
      <c r="X89" s="141"/>
      <c r="Y89" s="141"/>
    </row>
    <row r="90" spans="1:25" s="173" customFormat="1" ht="63" x14ac:dyDescent="0.25">
      <c r="A90" s="142">
        <v>3.26</v>
      </c>
      <c r="B90" s="154" t="s">
        <v>62</v>
      </c>
      <c r="C90" s="154" t="s">
        <v>179</v>
      </c>
      <c r="D90" s="143" t="s">
        <v>740</v>
      </c>
      <c r="E90" s="266" t="s">
        <v>21</v>
      </c>
      <c r="F90" s="144" t="s">
        <v>745</v>
      </c>
      <c r="G90" s="119" t="s">
        <v>741</v>
      </c>
      <c r="H90" s="119" t="s">
        <v>973</v>
      </c>
      <c r="I90" s="119"/>
      <c r="J90" s="119" t="s">
        <v>922</v>
      </c>
      <c r="K90" s="145" t="s">
        <v>30</v>
      </c>
      <c r="L90" s="144" t="s">
        <v>954</v>
      </c>
      <c r="M90" s="145">
        <v>1</v>
      </c>
      <c r="N90" s="145" t="str">
        <f>+IF(K90="Yes",M90,"")</f>
        <v/>
      </c>
      <c r="O90" s="188">
        <f>+IF(L90=$Y$17,$Y$18,IF(L90=$Z$17,$Z$18,$AA$18))</f>
        <v>1.1000000000000001</v>
      </c>
      <c r="P90" s="198">
        <f>+M94*$O90</f>
        <v>5.5</v>
      </c>
      <c r="Q90" s="198">
        <f>+SUM(N90:N94)*$O90</f>
        <v>3.3000000000000003</v>
      </c>
      <c r="R90" s="144"/>
      <c r="S90" s="144"/>
      <c r="T90" s="164" t="str">
        <f>+IF(COUNT(N90:N94)&gt;1,"ERROR"," ")</f>
        <v xml:space="preserve"> </v>
      </c>
      <c r="U90" s="153"/>
      <c r="V90" s="143"/>
    </row>
    <row r="91" spans="1:25" s="173" customFormat="1" ht="31.5" x14ac:dyDescent="0.25">
      <c r="A91" s="146"/>
      <c r="B91" s="156"/>
      <c r="C91" s="156"/>
      <c r="D91" s="147"/>
      <c r="E91" s="147"/>
      <c r="F91" s="148"/>
      <c r="G91" s="125"/>
      <c r="H91" s="333" t="s">
        <v>973</v>
      </c>
      <c r="I91" s="125"/>
      <c r="J91" s="125" t="s">
        <v>923</v>
      </c>
      <c r="K91" s="149" t="s">
        <v>30</v>
      </c>
      <c r="L91" s="125"/>
      <c r="M91" s="149">
        <v>2</v>
      </c>
      <c r="N91" s="149" t="str">
        <f>+IF(K91="Yes",M91,"")</f>
        <v/>
      </c>
      <c r="O91" s="189"/>
      <c r="P91" s="199"/>
      <c r="Q91" s="199"/>
      <c r="R91" s="148"/>
      <c r="S91" s="148"/>
      <c r="T91" s="153"/>
      <c r="U91" s="153"/>
      <c r="V91" s="147"/>
    </row>
    <row r="92" spans="1:25" s="173" customFormat="1" ht="31.5" x14ac:dyDescent="0.25">
      <c r="A92" s="146"/>
      <c r="B92" s="156"/>
      <c r="C92" s="156"/>
      <c r="D92" s="147"/>
      <c r="E92" s="147"/>
      <c r="F92" s="148"/>
      <c r="G92" s="125"/>
      <c r="H92" s="333" t="s">
        <v>973</v>
      </c>
      <c r="I92" s="125"/>
      <c r="J92" s="125" t="s">
        <v>924</v>
      </c>
      <c r="K92" s="149" t="s">
        <v>25</v>
      </c>
      <c r="L92" s="125"/>
      <c r="M92" s="149">
        <v>3</v>
      </c>
      <c r="N92" s="149">
        <f>+IF(K92="Yes",M92,"")</f>
        <v>3</v>
      </c>
      <c r="O92" s="189"/>
      <c r="P92" s="199"/>
      <c r="Q92" s="199"/>
      <c r="R92" s="148"/>
      <c r="S92" s="148"/>
      <c r="T92" s="153"/>
      <c r="U92" s="153"/>
      <c r="V92" s="147"/>
    </row>
    <row r="93" spans="1:25" s="173" customFormat="1" ht="31.5" x14ac:dyDescent="0.25">
      <c r="A93" s="146"/>
      <c r="B93" s="156"/>
      <c r="C93" s="156"/>
      <c r="D93" s="147"/>
      <c r="E93" s="147"/>
      <c r="F93" s="148"/>
      <c r="G93" s="125"/>
      <c r="H93" s="333" t="s">
        <v>973</v>
      </c>
      <c r="I93" s="125"/>
      <c r="J93" s="125" t="s">
        <v>925</v>
      </c>
      <c r="K93" s="149" t="s">
        <v>30</v>
      </c>
      <c r="L93" s="125"/>
      <c r="M93" s="149">
        <v>4</v>
      </c>
      <c r="N93" s="149" t="str">
        <f>+IF(K93="Yes",M93,"")</f>
        <v/>
      </c>
      <c r="O93" s="189"/>
      <c r="P93" s="199"/>
      <c r="Q93" s="199"/>
      <c r="R93" s="148"/>
      <c r="S93" s="148"/>
      <c r="T93" s="153"/>
      <c r="U93" s="153"/>
      <c r="V93" s="147"/>
    </row>
    <row r="94" spans="1:25" s="173" customFormat="1" ht="31.5" x14ac:dyDescent="0.25">
      <c r="A94" s="150"/>
      <c r="B94" s="158"/>
      <c r="C94" s="158"/>
      <c r="D94" s="151"/>
      <c r="E94" s="151"/>
      <c r="F94" s="152"/>
      <c r="G94" s="130"/>
      <c r="H94" s="334" t="s">
        <v>973</v>
      </c>
      <c r="I94" s="130"/>
      <c r="J94" s="130" t="s">
        <v>926</v>
      </c>
      <c r="K94" s="149" t="s">
        <v>30</v>
      </c>
      <c r="L94" s="130"/>
      <c r="M94" s="149">
        <v>5</v>
      </c>
      <c r="N94" s="149" t="str">
        <f>+IF(K94="Yes",M94,"")</f>
        <v/>
      </c>
      <c r="O94" s="187"/>
      <c r="P94" s="197"/>
      <c r="Q94" s="197"/>
      <c r="R94" s="152"/>
      <c r="S94" s="152"/>
      <c r="T94" s="153"/>
      <c r="U94" s="153"/>
      <c r="V94" s="151"/>
    </row>
    <row r="95" spans="1:25" s="171" customFormat="1" ht="63" x14ac:dyDescent="0.25">
      <c r="A95" s="136">
        <v>3.27</v>
      </c>
      <c r="B95" s="137" t="s">
        <v>62</v>
      </c>
      <c r="C95" s="137" t="s">
        <v>744</v>
      </c>
      <c r="D95" s="138" t="s">
        <v>192</v>
      </c>
      <c r="E95" s="266" t="s">
        <v>21</v>
      </c>
      <c r="F95" s="139" t="s">
        <v>738</v>
      </c>
      <c r="G95" s="2" t="s">
        <v>194</v>
      </c>
      <c r="H95" s="119" t="s">
        <v>974</v>
      </c>
      <c r="I95" s="119"/>
      <c r="J95" s="138" t="s">
        <v>739</v>
      </c>
      <c r="K95" s="140" t="s">
        <v>25</v>
      </c>
      <c r="L95" s="139" t="s">
        <v>954</v>
      </c>
      <c r="M95" s="140">
        <f>+$W$17</f>
        <v>5</v>
      </c>
      <c r="N95" s="140">
        <f>+IF(K95="Yes",M95,$X$17)</f>
        <v>5</v>
      </c>
      <c r="O95" s="187">
        <f t="shared" ref="O95" si="26">IF(K95="yes",(IF(L95=$Y$17,$Y$18,IF(L95=$Z$17,$Z$18,$AA$18))),$Z$18)</f>
        <v>1.1000000000000001</v>
      </c>
      <c r="P95" s="197">
        <f>+M95*$O95</f>
        <v>5.5</v>
      </c>
      <c r="Q95" s="197">
        <f>+N95*$O95</f>
        <v>5.5</v>
      </c>
      <c r="R95" s="139"/>
      <c r="S95" s="139"/>
      <c r="T95" s="153"/>
      <c r="U95" s="141"/>
      <c r="V95" s="138"/>
    </row>
    <row r="96" spans="1:25" s="173" customFormat="1" ht="126" x14ac:dyDescent="0.25">
      <c r="A96" s="142">
        <v>3.28</v>
      </c>
      <c r="B96" s="154" t="s">
        <v>62</v>
      </c>
      <c r="C96" s="154" t="s">
        <v>203</v>
      </c>
      <c r="D96" s="143" t="s">
        <v>743</v>
      </c>
      <c r="E96" s="266" t="s">
        <v>21</v>
      </c>
      <c r="F96" s="144" t="s">
        <v>859</v>
      </c>
      <c r="G96" s="119" t="s">
        <v>860</v>
      </c>
      <c r="H96" s="119" t="s">
        <v>975</v>
      </c>
      <c r="I96" s="119"/>
      <c r="J96" s="119" t="s">
        <v>927</v>
      </c>
      <c r="K96" s="145" t="s">
        <v>30</v>
      </c>
      <c r="L96" s="144" t="s">
        <v>954</v>
      </c>
      <c r="M96" s="145">
        <v>1</v>
      </c>
      <c r="N96" s="145" t="str">
        <f>+IF(K96="Yes",M96,"")</f>
        <v/>
      </c>
      <c r="O96" s="188">
        <f>+IF(L96=$Y$17,$Y$18,IF(L96=$Z$17,$Z$18,$AA$18))</f>
        <v>1.1000000000000001</v>
      </c>
      <c r="P96" s="198">
        <f>+M100*$O96</f>
        <v>5.5</v>
      </c>
      <c r="Q96" s="198">
        <f>+SUM(N96:N100)*$O96</f>
        <v>3.3000000000000003</v>
      </c>
      <c r="R96" s="144"/>
      <c r="S96" s="144"/>
      <c r="T96" s="164" t="str">
        <f>+IF(COUNT(N96:N100)&gt;1,"ERROR"," ")</f>
        <v xml:space="preserve"> </v>
      </c>
      <c r="U96" s="153"/>
      <c r="V96" s="143"/>
    </row>
    <row r="97" spans="1:22" s="173" customFormat="1" ht="31.5" x14ac:dyDescent="0.25">
      <c r="A97" s="146"/>
      <c r="B97" s="156"/>
      <c r="C97" s="156"/>
      <c r="D97" s="147"/>
      <c r="E97" s="147"/>
      <c r="F97" s="148"/>
      <c r="G97" s="125"/>
      <c r="H97" s="333" t="s">
        <v>975</v>
      </c>
      <c r="I97" s="125"/>
      <c r="J97" s="125" t="s">
        <v>928</v>
      </c>
      <c r="K97" s="149" t="s">
        <v>30</v>
      </c>
      <c r="L97" s="125"/>
      <c r="M97" s="149">
        <v>2</v>
      </c>
      <c r="N97" s="149" t="str">
        <f>+IF(K97="Yes",M97,"")</f>
        <v/>
      </c>
      <c r="O97" s="189"/>
      <c r="P97" s="199"/>
      <c r="Q97" s="199"/>
      <c r="R97" s="148"/>
      <c r="S97" s="148"/>
      <c r="T97" s="153"/>
      <c r="U97" s="153"/>
      <c r="V97" s="147"/>
    </row>
    <row r="98" spans="1:22" s="173" customFormat="1" ht="31.5" x14ac:dyDescent="0.25">
      <c r="A98" s="146"/>
      <c r="B98" s="156"/>
      <c r="C98" s="156"/>
      <c r="D98" s="147"/>
      <c r="E98" s="147"/>
      <c r="F98" s="148"/>
      <c r="G98" s="125"/>
      <c r="H98" s="333" t="s">
        <v>975</v>
      </c>
      <c r="I98" s="125"/>
      <c r="J98" s="125" t="s">
        <v>929</v>
      </c>
      <c r="K98" s="149" t="s">
        <v>25</v>
      </c>
      <c r="L98" s="125"/>
      <c r="M98" s="149">
        <v>3</v>
      </c>
      <c r="N98" s="149">
        <f>+IF(K98="Yes",M98,"")</f>
        <v>3</v>
      </c>
      <c r="O98" s="189"/>
      <c r="P98" s="199"/>
      <c r="Q98" s="199"/>
      <c r="R98" s="148"/>
      <c r="S98" s="148"/>
      <c r="T98" s="153"/>
      <c r="U98" s="153"/>
      <c r="V98" s="147"/>
    </row>
    <row r="99" spans="1:22" s="173" customFormat="1" ht="31.5" x14ac:dyDescent="0.25">
      <c r="A99" s="146"/>
      <c r="B99" s="156"/>
      <c r="C99" s="156"/>
      <c r="D99" s="147"/>
      <c r="E99" s="147"/>
      <c r="F99" s="148"/>
      <c r="G99" s="125"/>
      <c r="H99" s="333" t="s">
        <v>975</v>
      </c>
      <c r="I99" s="125"/>
      <c r="J99" s="125" t="s">
        <v>930</v>
      </c>
      <c r="K99" s="149" t="s">
        <v>30</v>
      </c>
      <c r="L99" s="125"/>
      <c r="M99" s="149">
        <v>4</v>
      </c>
      <c r="N99" s="149" t="str">
        <f>+IF(K99="Yes",M99,"")</f>
        <v/>
      </c>
      <c r="O99" s="189"/>
      <c r="P99" s="199"/>
      <c r="Q99" s="199"/>
      <c r="R99" s="148"/>
      <c r="S99" s="148"/>
      <c r="T99" s="153"/>
      <c r="U99" s="153"/>
      <c r="V99" s="147"/>
    </row>
    <row r="100" spans="1:22" s="173" customFormat="1" ht="31.5" x14ac:dyDescent="0.25">
      <c r="A100" s="146"/>
      <c r="B100" s="182"/>
      <c r="C100" s="182"/>
      <c r="D100" s="147"/>
      <c r="E100" s="147"/>
      <c r="F100" s="148"/>
      <c r="G100" s="125"/>
      <c r="H100" s="334" t="s">
        <v>975</v>
      </c>
      <c r="I100" s="125"/>
      <c r="J100" s="125" t="s">
        <v>931</v>
      </c>
      <c r="K100" s="149" t="s">
        <v>30</v>
      </c>
      <c r="L100" s="125"/>
      <c r="M100" s="149">
        <v>5</v>
      </c>
      <c r="N100" s="149" t="str">
        <f>+IF(K100="Yes",M100,"")</f>
        <v/>
      </c>
      <c r="O100" s="189"/>
      <c r="P100" s="199"/>
      <c r="Q100" s="199"/>
      <c r="R100" s="148"/>
      <c r="S100" s="148"/>
      <c r="T100" s="153"/>
      <c r="U100" s="153"/>
      <c r="V100" s="151"/>
    </row>
    <row r="101" spans="1:22" s="171" customFormat="1" ht="47.25" x14ac:dyDescent="0.25">
      <c r="A101" s="142">
        <v>3.29</v>
      </c>
      <c r="B101" s="266" t="s">
        <v>62</v>
      </c>
      <c r="C101" s="266" t="s">
        <v>1045</v>
      </c>
      <c r="D101" s="143" t="s">
        <v>1046</v>
      </c>
      <c r="E101" s="266" t="s">
        <v>21</v>
      </c>
      <c r="F101" s="144" t="s">
        <v>1047</v>
      </c>
      <c r="G101" s="119" t="s">
        <v>1050</v>
      </c>
      <c r="H101" s="119" t="s">
        <v>1049</v>
      </c>
      <c r="I101" s="119"/>
      <c r="J101" s="143" t="s">
        <v>1048</v>
      </c>
      <c r="K101" s="145" t="s">
        <v>30</v>
      </c>
      <c r="L101" s="144" t="s">
        <v>954</v>
      </c>
      <c r="M101" s="145">
        <f>+$W$17</f>
        <v>5</v>
      </c>
      <c r="N101" s="145">
        <f>+IF(K101="Yes",M101,$X$17)</f>
        <v>1</v>
      </c>
      <c r="O101" s="188">
        <f t="shared" ref="O101" si="27">IF(K101="yes",(IF(L101=$Y$17,$Y$18,IF(L101=$Z$17,$Z$18,$AA$18))),$Z$18)</f>
        <v>1</v>
      </c>
      <c r="P101" s="198">
        <f>+M101*$O101</f>
        <v>5</v>
      </c>
      <c r="Q101" s="198">
        <f>+N101*$O101</f>
        <v>1</v>
      </c>
      <c r="R101" s="144"/>
      <c r="S101" s="144"/>
      <c r="T101" s="153"/>
      <c r="U101" s="141"/>
      <c r="V101" s="138"/>
    </row>
    <row r="102" spans="1:22" s="226" customFormat="1" x14ac:dyDescent="0.25">
      <c r="A102" s="270"/>
      <c r="B102" s="271"/>
      <c r="C102" s="272"/>
      <c r="D102" s="271"/>
      <c r="E102" s="271"/>
      <c r="F102" s="273"/>
      <c r="G102" s="273"/>
      <c r="H102" s="273"/>
      <c r="I102" s="273"/>
      <c r="J102" s="271"/>
      <c r="K102" s="274"/>
      <c r="L102" s="273"/>
      <c r="M102" s="274"/>
      <c r="N102" s="274"/>
      <c r="O102" s="275"/>
      <c r="P102" s="276">
        <f>+SUM(P43:P101)</f>
        <v>166.5</v>
      </c>
      <c r="Q102" s="276">
        <f>+SUM(Q43:Q101)</f>
        <v>142.50000000000003</v>
      </c>
      <c r="R102" s="273"/>
      <c r="S102" s="277"/>
      <c r="T102" s="238"/>
      <c r="U102" s="224"/>
      <c r="V102" s="225"/>
    </row>
    <row r="103" spans="1:22" s="226" customFormat="1" x14ac:dyDescent="0.25">
      <c r="A103" s="278"/>
      <c r="B103" s="279" t="s">
        <v>9</v>
      </c>
      <c r="C103" s="280"/>
      <c r="D103" s="281"/>
      <c r="E103" s="281"/>
      <c r="F103" s="282"/>
      <c r="G103" s="282"/>
      <c r="H103" s="282"/>
      <c r="I103" s="282"/>
      <c r="J103" s="281"/>
      <c r="K103" s="283"/>
      <c r="L103" s="282"/>
      <c r="M103" s="283"/>
      <c r="N103" s="283"/>
      <c r="O103" s="284"/>
      <c r="P103" s="285"/>
      <c r="Q103" s="286">
        <f>+Q102/P102</f>
        <v>0.855855855855856</v>
      </c>
      <c r="R103" s="282"/>
      <c r="S103" s="287"/>
      <c r="T103" s="238"/>
      <c r="U103" s="224"/>
      <c r="V103" s="225"/>
    </row>
    <row r="104" spans="1:22" s="173" customFormat="1" x14ac:dyDescent="0.25">
      <c r="A104" s="209"/>
      <c r="B104" s="210"/>
      <c r="C104" s="210"/>
      <c r="D104" s="211"/>
      <c r="E104" s="211"/>
      <c r="F104" s="212"/>
      <c r="G104" s="186"/>
      <c r="H104" s="164"/>
      <c r="I104" s="164"/>
      <c r="J104" s="186"/>
      <c r="K104" s="239"/>
      <c r="L104" s="186"/>
      <c r="M104" s="239"/>
      <c r="N104" s="239"/>
      <c r="O104" s="214"/>
      <c r="P104" s="215"/>
      <c r="Q104" s="215"/>
      <c r="R104" s="212"/>
      <c r="S104" s="212"/>
      <c r="T104" s="153"/>
      <c r="U104" s="153"/>
      <c r="V104" s="211"/>
    </row>
    <row r="105" spans="1:22" s="171" customFormat="1" ht="63" x14ac:dyDescent="0.25">
      <c r="A105" s="136">
        <v>4.0999999999999996</v>
      </c>
      <c r="B105" s="137" t="s">
        <v>211</v>
      </c>
      <c r="C105" s="137" t="s">
        <v>212</v>
      </c>
      <c r="D105" s="138" t="s">
        <v>861</v>
      </c>
      <c r="E105" s="266" t="s">
        <v>21</v>
      </c>
      <c r="F105" s="139" t="s">
        <v>214</v>
      </c>
      <c r="G105" s="2" t="s">
        <v>215</v>
      </c>
      <c r="H105" s="119" t="s">
        <v>1061</v>
      </c>
      <c r="I105" s="119"/>
      <c r="J105" s="138" t="s">
        <v>862</v>
      </c>
      <c r="K105" s="140" t="s">
        <v>25</v>
      </c>
      <c r="L105" s="139" t="s">
        <v>956</v>
      </c>
      <c r="M105" s="140">
        <f>+$W$17</f>
        <v>5</v>
      </c>
      <c r="N105" s="140">
        <f>+IF(K105="Yes",M105,$X$17)</f>
        <v>5</v>
      </c>
      <c r="O105" s="187">
        <f t="shared" ref="O105" si="28">IF(K105="yes",(IF(L105=$Y$17,$Y$18,IF(L105=$Z$17,$Z$18,$AA$18))),$Z$18)</f>
        <v>1</v>
      </c>
      <c r="P105" s="197">
        <f>+M105*$O105</f>
        <v>5</v>
      </c>
      <c r="Q105" s="197">
        <f>+N105*$O105</f>
        <v>5</v>
      </c>
      <c r="R105" s="2"/>
      <c r="S105" s="139"/>
      <c r="T105" s="153"/>
      <c r="U105" s="141"/>
      <c r="V105" s="138"/>
    </row>
    <row r="106" spans="1:22" s="173" customFormat="1" ht="63" x14ac:dyDescent="0.25">
      <c r="A106" s="142">
        <v>4.2</v>
      </c>
      <c r="B106" s="154" t="s">
        <v>211</v>
      </c>
      <c r="C106" s="154" t="s">
        <v>212</v>
      </c>
      <c r="D106" s="143" t="s">
        <v>218</v>
      </c>
      <c r="E106" s="266" t="s">
        <v>26</v>
      </c>
      <c r="F106" s="144" t="s">
        <v>219</v>
      </c>
      <c r="G106" s="119" t="s">
        <v>220</v>
      </c>
      <c r="H106" s="119" t="s">
        <v>1062</v>
      </c>
      <c r="I106" s="119"/>
      <c r="J106" s="119" t="s">
        <v>746</v>
      </c>
      <c r="K106" s="145" t="s">
        <v>30</v>
      </c>
      <c r="L106" s="144" t="s">
        <v>956</v>
      </c>
      <c r="M106" s="145">
        <v>1</v>
      </c>
      <c r="N106" s="145" t="str">
        <f>+IF(K106="Yes",M106,"")</f>
        <v/>
      </c>
      <c r="O106" s="188">
        <f>+IF(L106=$Y$17,$Y$18,IF(L106=$Z$17,$Z$18,$AA$18))</f>
        <v>1</v>
      </c>
      <c r="P106" s="198">
        <f>+M110*$O106</f>
        <v>5</v>
      </c>
      <c r="Q106" s="198">
        <f>+SUM(N106:N110)*$O106</f>
        <v>3</v>
      </c>
      <c r="R106" s="124"/>
      <c r="S106" s="144"/>
      <c r="T106" s="164" t="str">
        <f>+IF(COUNT(N106:N110)&gt;1,"ERROR"," ")</f>
        <v xml:space="preserve"> </v>
      </c>
      <c r="U106" s="153"/>
      <c r="V106" s="143"/>
    </row>
    <row r="107" spans="1:22" s="173" customFormat="1" ht="31.5" x14ac:dyDescent="0.25">
      <c r="A107" s="146"/>
      <c r="B107" s="156"/>
      <c r="C107" s="156"/>
      <c r="D107" s="147"/>
      <c r="E107" s="147"/>
      <c r="F107" s="148"/>
      <c r="G107" s="125"/>
      <c r="H107" s="333" t="s">
        <v>1062</v>
      </c>
      <c r="I107" s="125"/>
      <c r="J107" s="125" t="s">
        <v>747</v>
      </c>
      <c r="K107" s="149" t="s">
        <v>30</v>
      </c>
      <c r="L107" s="125"/>
      <c r="M107" s="149">
        <v>2</v>
      </c>
      <c r="N107" s="149" t="str">
        <f>+IF(K107="Yes",M107,"")</f>
        <v/>
      </c>
      <c r="O107" s="189"/>
      <c r="P107" s="199"/>
      <c r="Q107" s="199"/>
      <c r="R107" s="129"/>
      <c r="S107" s="148"/>
      <c r="T107" s="153"/>
      <c r="U107" s="153"/>
      <c r="V107" s="147"/>
    </row>
    <row r="108" spans="1:22" s="173" customFormat="1" ht="31.5" x14ac:dyDescent="0.25">
      <c r="A108" s="146"/>
      <c r="B108" s="156"/>
      <c r="C108" s="156"/>
      <c r="D108" s="147"/>
      <c r="E108" s="147"/>
      <c r="F108" s="148"/>
      <c r="G108" s="125"/>
      <c r="H108" s="333" t="s">
        <v>1062</v>
      </c>
      <c r="I108" s="125"/>
      <c r="J108" s="125" t="s">
        <v>748</v>
      </c>
      <c r="K108" s="149" t="s">
        <v>25</v>
      </c>
      <c r="L108" s="125"/>
      <c r="M108" s="149">
        <v>3</v>
      </c>
      <c r="N108" s="149">
        <f>+IF(K108="Yes",M108,"")</f>
        <v>3</v>
      </c>
      <c r="O108" s="189"/>
      <c r="P108" s="199"/>
      <c r="Q108" s="199"/>
      <c r="R108" s="129"/>
      <c r="S108" s="148"/>
      <c r="T108" s="153"/>
      <c r="U108" s="153"/>
      <c r="V108" s="147"/>
    </row>
    <row r="109" spans="1:22" s="173" customFormat="1" ht="31.5" x14ac:dyDescent="0.25">
      <c r="A109" s="146"/>
      <c r="B109" s="156"/>
      <c r="C109" s="156"/>
      <c r="D109" s="147"/>
      <c r="E109" s="147"/>
      <c r="F109" s="148"/>
      <c r="G109" s="125"/>
      <c r="H109" s="333" t="s">
        <v>1062</v>
      </c>
      <c r="I109" s="125"/>
      <c r="J109" s="125" t="s">
        <v>749</v>
      </c>
      <c r="K109" s="149" t="s">
        <v>30</v>
      </c>
      <c r="L109" s="125"/>
      <c r="M109" s="149">
        <v>4</v>
      </c>
      <c r="N109" s="149" t="str">
        <f>+IF(K109="Yes",M109,"")</f>
        <v/>
      </c>
      <c r="O109" s="189"/>
      <c r="P109" s="199"/>
      <c r="Q109" s="199"/>
      <c r="R109" s="129"/>
      <c r="S109" s="148"/>
      <c r="T109" s="153"/>
      <c r="U109" s="153"/>
      <c r="V109" s="147"/>
    </row>
    <row r="110" spans="1:22" s="173" customFormat="1" ht="31.5" x14ac:dyDescent="0.25">
      <c r="A110" s="150"/>
      <c r="B110" s="158"/>
      <c r="C110" s="158"/>
      <c r="D110" s="151"/>
      <c r="E110" s="151"/>
      <c r="F110" s="152"/>
      <c r="G110" s="130"/>
      <c r="H110" s="334" t="s">
        <v>1062</v>
      </c>
      <c r="I110" s="125"/>
      <c r="J110" s="125" t="s">
        <v>750</v>
      </c>
      <c r="K110" s="149" t="s">
        <v>30</v>
      </c>
      <c r="L110" s="125"/>
      <c r="M110" s="149">
        <v>5</v>
      </c>
      <c r="N110" s="149" t="str">
        <f>+IF(K110="Yes",M110,"")</f>
        <v/>
      </c>
      <c r="O110" s="189"/>
      <c r="P110" s="199"/>
      <c r="Q110" s="199"/>
      <c r="R110" s="129"/>
      <c r="S110" s="148"/>
      <c r="T110" s="153"/>
      <c r="U110" s="153"/>
      <c r="V110" s="151"/>
    </row>
    <row r="111" spans="1:22" s="172" customFormat="1" ht="141.75" x14ac:dyDescent="0.25">
      <c r="A111" s="160">
        <v>4.3</v>
      </c>
      <c r="B111" s="4" t="s">
        <v>211</v>
      </c>
      <c r="C111" s="4" t="s">
        <v>223</v>
      </c>
      <c r="D111" s="114" t="s">
        <v>751</v>
      </c>
      <c r="E111" s="266" t="s">
        <v>21</v>
      </c>
      <c r="F111" s="2" t="s">
        <v>752</v>
      </c>
      <c r="G111" s="2" t="s">
        <v>753</v>
      </c>
      <c r="H111" s="2" t="s">
        <v>958</v>
      </c>
      <c r="I111" s="119"/>
      <c r="J111" s="4" t="s">
        <v>754</v>
      </c>
      <c r="K111" s="140" t="s">
        <v>25</v>
      </c>
      <c r="L111" s="139" t="s">
        <v>954</v>
      </c>
      <c r="M111" s="140">
        <f>+$W$17</f>
        <v>5</v>
      </c>
      <c r="N111" s="140">
        <f>+IF(K111="Yes",M111,$X$17)</f>
        <v>5</v>
      </c>
      <c r="O111" s="190">
        <f t="shared" ref="O111" si="29">IF(K111="yes",(IF(L111=$Y$17,$Y$18,IF(L111=$Z$17,$Z$18,$AA$18))),$Z$18)</f>
        <v>1.1000000000000001</v>
      </c>
      <c r="P111" s="200">
        <f t="shared" ref="P111:Q113" si="30">+M111*$O111</f>
        <v>5.5</v>
      </c>
      <c r="Q111" s="200">
        <f t="shared" si="30"/>
        <v>5.5</v>
      </c>
      <c r="R111" s="2"/>
      <c r="S111" s="2"/>
      <c r="T111" s="164"/>
      <c r="U111" s="161"/>
      <c r="V111" s="114"/>
    </row>
    <row r="112" spans="1:22" s="171" customFormat="1" ht="47.25" x14ac:dyDescent="0.25">
      <c r="A112" s="136">
        <v>4.4000000000000004</v>
      </c>
      <c r="B112" s="137" t="s">
        <v>211</v>
      </c>
      <c r="C112" s="137" t="s">
        <v>223</v>
      </c>
      <c r="D112" s="138" t="s">
        <v>756</v>
      </c>
      <c r="E112" s="266" t="s">
        <v>21</v>
      </c>
      <c r="F112" s="2" t="s">
        <v>755</v>
      </c>
      <c r="G112" s="2" t="s">
        <v>977</v>
      </c>
      <c r="H112" s="2" t="s">
        <v>978</v>
      </c>
      <c r="I112" s="119"/>
      <c r="J112" s="4" t="s">
        <v>757</v>
      </c>
      <c r="K112" s="140" t="s">
        <v>25</v>
      </c>
      <c r="L112" s="139" t="s">
        <v>954</v>
      </c>
      <c r="M112" s="140">
        <f>+$W$17</f>
        <v>5</v>
      </c>
      <c r="N112" s="140">
        <f>+IF(K112="Yes",M112,$X$17)</f>
        <v>5</v>
      </c>
      <c r="O112" s="190">
        <f t="shared" ref="O112" si="31">IF(K112="yes",(IF(L112=$Y$17,$Y$18,IF(L112=$Z$17,$Z$18,$AA$18))),$Z$18)</f>
        <v>1.1000000000000001</v>
      </c>
      <c r="P112" s="200">
        <f t="shared" si="30"/>
        <v>5.5</v>
      </c>
      <c r="Q112" s="200">
        <f t="shared" si="30"/>
        <v>5.5</v>
      </c>
      <c r="R112" s="2"/>
      <c r="S112" s="139"/>
      <c r="T112" s="153"/>
      <c r="U112" s="141"/>
      <c r="V112" s="138"/>
    </row>
    <row r="113" spans="1:22" s="171" customFormat="1" ht="63" x14ac:dyDescent="0.25">
      <c r="A113" s="136">
        <v>4.5</v>
      </c>
      <c r="B113" s="137" t="s">
        <v>211</v>
      </c>
      <c r="C113" s="137" t="s">
        <v>223</v>
      </c>
      <c r="D113" s="138" t="s">
        <v>758</v>
      </c>
      <c r="E113" s="266" t="s">
        <v>21</v>
      </c>
      <c r="F113" s="2" t="s">
        <v>863</v>
      </c>
      <c r="G113" s="2" t="s">
        <v>760</v>
      </c>
      <c r="H113" s="2" t="s">
        <v>958</v>
      </c>
      <c r="I113" s="119"/>
      <c r="J113" s="4" t="s">
        <v>759</v>
      </c>
      <c r="K113" s="140" t="s">
        <v>25</v>
      </c>
      <c r="L113" s="139" t="s">
        <v>956</v>
      </c>
      <c r="M113" s="140">
        <f>+$W$17</f>
        <v>5</v>
      </c>
      <c r="N113" s="140">
        <f>+IF(K113="Yes",M113,$X$17)</f>
        <v>5</v>
      </c>
      <c r="O113" s="190">
        <f t="shared" ref="O113" si="32">IF(K113="yes",(IF(L113=$Y$17,$Y$18,IF(L113=$Z$17,$Z$18,$AA$18))),$Z$18)</f>
        <v>1</v>
      </c>
      <c r="P113" s="200">
        <f t="shared" si="30"/>
        <v>5</v>
      </c>
      <c r="Q113" s="200">
        <f t="shared" si="30"/>
        <v>5</v>
      </c>
      <c r="R113" s="2"/>
      <c r="S113" s="139"/>
      <c r="T113" s="153"/>
      <c r="U113" s="141"/>
      <c r="V113" s="138"/>
    </row>
    <row r="114" spans="1:22" s="173" customFormat="1" ht="63" x14ac:dyDescent="0.25">
      <c r="A114" s="142">
        <v>4.5999999999999996</v>
      </c>
      <c r="B114" s="263" t="s">
        <v>211</v>
      </c>
      <c r="C114" s="263" t="s">
        <v>223</v>
      </c>
      <c r="D114" s="143" t="s">
        <v>237</v>
      </c>
      <c r="E114" s="266" t="s">
        <v>26</v>
      </c>
      <c r="F114" s="144" t="s">
        <v>238</v>
      </c>
      <c r="G114" s="119" t="s">
        <v>864</v>
      </c>
      <c r="H114" s="119" t="s">
        <v>978</v>
      </c>
      <c r="I114" s="119"/>
      <c r="J114" s="125" t="s">
        <v>1067</v>
      </c>
      <c r="K114" s="145" t="s">
        <v>30</v>
      </c>
      <c r="L114" s="144" t="s">
        <v>954</v>
      </c>
      <c r="M114" s="145">
        <v>1</v>
      </c>
      <c r="N114" s="145" t="str">
        <f t="shared" ref="N114:N123" si="33">+IF(K114="Yes",M114,"")</f>
        <v/>
      </c>
      <c r="O114" s="188">
        <f>+IF(L114=$Y$17,$Y$18,IF(L114=$Z$17,$Z$18,$AA$18))</f>
        <v>1.1000000000000001</v>
      </c>
      <c r="P114" s="198">
        <f>+M118*$O114</f>
        <v>5.5</v>
      </c>
      <c r="Q114" s="198">
        <f>+SUM(N114:N118)*$O114</f>
        <v>2.2000000000000002</v>
      </c>
      <c r="R114" s="124"/>
      <c r="S114" s="144"/>
      <c r="T114" s="164" t="str">
        <f>+IF(COUNT(N114:N118)&gt;1,"ERROR"," ")</f>
        <v xml:space="preserve"> </v>
      </c>
      <c r="U114" s="153"/>
      <c r="V114" s="143"/>
    </row>
    <row r="115" spans="1:22" s="173" customFormat="1" ht="31.5" x14ac:dyDescent="0.25">
      <c r="A115" s="146"/>
      <c r="B115" s="264"/>
      <c r="C115" s="264"/>
      <c r="D115" s="147"/>
      <c r="E115" s="147"/>
      <c r="F115" s="148"/>
      <c r="G115" s="125"/>
      <c r="H115" s="333" t="s">
        <v>978</v>
      </c>
      <c r="I115" s="125"/>
      <c r="J115" s="125" t="s">
        <v>1066</v>
      </c>
      <c r="K115" s="149" t="s">
        <v>25</v>
      </c>
      <c r="L115" s="125"/>
      <c r="M115" s="149">
        <v>2</v>
      </c>
      <c r="N115" s="149">
        <f t="shared" si="33"/>
        <v>2</v>
      </c>
      <c r="O115" s="189"/>
      <c r="P115" s="199"/>
      <c r="Q115" s="199"/>
      <c r="R115" s="129"/>
      <c r="S115" s="148"/>
      <c r="T115" s="153"/>
      <c r="U115" s="153"/>
      <c r="V115" s="147"/>
    </row>
    <row r="116" spans="1:22" s="173" customFormat="1" ht="31.5" x14ac:dyDescent="0.25">
      <c r="A116" s="146"/>
      <c r="B116" s="264"/>
      <c r="C116" s="264"/>
      <c r="D116" s="147"/>
      <c r="E116" s="147"/>
      <c r="F116" s="148"/>
      <c r="G116" s="125"/>
      <c r="H116" s="333" t="s">
        <v>978</v>
      </c>
      <c r="I116" s="125"/>
      <c r="J116" s="125" t="s">
        <v>1064</v>
      </c>
      <c r="K116" s="149" t="s">
        <v>30</v>
      </c>
      <c r="L116" s="125"/>
      <c r="M116" s="149">
        <v>3</v>
      </c>
      <c r="N116" s="149" t="str">
        <f t="shared" si="33"/>
        <v/>
      </c>
      <c r="O116" s="189"/>
      <c r="P116" s="199"/>
      <c r="Q116" s="199"/>
      <c r="R116" s="129"/>
      <c r="S116" s="148"/>
      <c r="T116" s="153"/>
      <c r="U116" s="153"/>
      <c r="V116" s="147"/>
    </row>
    <row r="117" spans="1:22" s="173" customFormat="1" ht="31.5" x14ac:dyDescent="0.25">
      <c r="A117" s="146"/>
      <c r="B117" s="264"/>
      <c r="C117" s="264"/>
      <c r="D117" s="147"/>
      <c r="E117" s="147"/>
      <c r="F117" s="148"/>
      <c r="G117" s="125"/>
      <c r="H117" s="333" t="s">
        <v>978</v>
      </c>
      <c r="I117" s="125"/>
      <c r="J117" s="125" t="s">
        <v>1065</v>
      </c>
      <c r="K117" s="149" t="s">
        <v>30</v>
      </c>
      <c r="L117" s="125"/>
      <c r="M117" s="149">
        <v>4</v>
      </c>
      <c r="N117" s="149" t="str">
        <f t="shared" si="33"/>
        <v/>
      </c>
      <c r="O117" s="189"/>
      <c r="P117" s="199"/>
      <c r="Q117" s="199"/>
      <c r="R117" s="129"/>
      <c r="S117" s="148"/>
      <c r="T117" s="153"/>
      <c r="U117" s="153"/>
      <c r="V117" s="147"/>
    </row>
    <row r="118" spans="1:22" s="173" customFormat="1" ht="31.5" x14ac:dyDescent="0.25">
      <c r="A118" s="150"/>
      <c r="B118" s="265"/>
      <c r="C118" s="265"/>
      <c r="D118" s="151"/>
      <c r="E118" s="151"/>
      <c r="F118" s="152"/>
      <c r="G118" s="130"/>
      <c r="H118" s="334" t="s">
        <v>978</v>
      </c>
      <c r="I118" s="125"/>
      <c r="J118" s="125" t="s">
        <v>1063</v>
      </c>
      <c r="K118" s="149" t="s">
        <v>30</v>
      </c>
      <c r="L118" s="125"/>
      <c r="M118" s="149">
        <v>5</v>
      </c>
      <c r="N118" s="149" t="str">
        <f t="shared" si="33"/>
        <v/>
      </c>
      <c r="O118" s="189"/>
      <c r="P118" s="199"/>
      <c r="Q118" s="199"/>
      <c r="R118" s="135"/>
      <c r="S118" s="152"/>
      <c r="T118" s="153"/>
      <c r="U118" s="153"/>
      <c r="V118" s="151"/>
    </row>
    <row r="119" spans="1:22" s="173" customFormat="1" ht="141.75" x14ac:dyDescent="0.25">
      <c r="A119" s="142">
        <v>4.7</v>
      </c>
      <c r="B119" s="154" t="s">
        <v>211</v>
      </c>
      <c r="C119" s="154" t="s">
        <v>242</v>
      </c>
      <c r="D119" s="143" t="s">
        <v>243</v>
      </c>
      <c r="E119" s="266" t="s">
        <v>21</v>
      </c>
      <c r="F119" s="144" t="s">
        <v>1078</v>
      </c>
      <c r="G119" s="119" t="s">
        <v>865</v>
      </c>
      <c r="H119" s="119" t="s">
        <v>978</v>
      </c>
      <c r="I119" s="119"/>
      <c r="J119" s="119" t="s">
        <v>932</v>
      </c>
      <c r="K119" s="145" t="s">
        <v>30</v>
      </c>
      <c r="L119" s="144" t="s">
        <v>954</v>
      </c>
      <c r="M119" s="145">
        <v>1</v>
      </c>
      <c r="N119" s="145" t="str">
        <f t="shared" si="33"/>
        <v/>
      </c>
      <c r="O119" s="188">
        <f>+IF(L119=$Y$17,$Y$18,IF(L119=$Z$17,$Z$18,$AA$18))</f>
        <v>1.1000000000000001</v>
      </c>
      <c r="P119" s="198">
        <f>+M123*$O119</f>
        <v>5.5</v>
      </c>
      <c r="Q119" s="198">
        <f>+SUM(N119:N123)*$O119</f>
        <v>2.2000000000000002</v>
      </c>
      <c r="R119" s="124"/>
      <c r="S119" s="144"/>
      <c r="T119" s="164" t="str">
        <f>+IF(COUNT(N119:N123)&gt;1,"ERROR"," ")</f>
        <v xml:space="preserve"> </v>
      </c>
      <c r="U119" s="153"/>
      <c r="V119" s="143"/>
    </row>
    <row r="120" spans="1:22" s="173" customFormat="1" ht="31.5" x14ac:dyDescent="0.25">
      <c r="A120" s="146"/>
      <c r="B120" s="156"/>
      <c r="C120" s="156"/>
      <c r="D120" s="147"/>
      <c r="E120" s="147"/>
      <c r="F120" s="148"/>
      <c r="G120" s="125"/>
      <c r="H120" s="333" t="s">
        <v>978</v>
      </c>
      <c r="I120" s="125"/>
      <c r="J120" s="125" t="s">
        <v>933</v>
      </c>
      <c r="K120" s="149" t="s">
        <v>25</v>
      </c>
      <c r="L120" s="125"/>
      <c r="M120" s="149">
        <v>2</v>
      </c>
      <c r="N120" s="149">
        <f t="shared" si="33"/>
        <v>2</v>
      </c>
      <c r="O120" s="189"/>
      <c r="P120" s="199"/>
      <c r="Q120" s="199"/>
      <c r="R120" s="129"/>
      <c r="S120" s="148"/>
      <c r="T120" s="153"/>
      <c r="U120" s="153"/>
      <c r="V120" s="147"/>
    </row>
    <row r="121" spans="1:22" s="173" customFormat="1" ht="31.5" x14ac:dyDescent="0.25">
      <c r="A121" s="146"/>
      <c r="B121" s="156"/>
      <c r="C121" s="156"/>
      <c r="D121" s="147"/>
      <c r="E121" s="147"/>
      <c r="F121" s="148"/>
      <c r="G121" s="125"/>
      <c r="H121" s="333" t="s">
        <v>978</v>
      </c>
      <c r="I121" s="125"/>
      <c r="J121" s="125" t="s">
        <v>934</v>
      </c>
      <c r="K121" s="149" t="s">
        <v>30</v>
      </c>
      <c r="L121" s="125"/>
      <c r="M121" s="149">
        <v>3</v>
      </c>
      <c r="N121" s="149" t="str">
        <f t="shared" si="33"/>
        <v/>
      </c>
      <c r="O121" s="189"/>
      <c r="P121" s="199"/>
      <c r="Q121" s="199"/>
      <c r="R121" s="129"/>
      <c r="S121" s="148"/>
      <c r="T121" s="153"/>
      <c r="U121" s="153"/>
      <c r="V121" s="147"/>
    </row>
    <row r="122" spans="1:22" s="173" customFormat="1" ht="31.5" x14ac:dyDescent="0.25">
      <c r="A122" s="146"/>
      <c r="B122" s="156"/>
      <c r="C122" s="156"/>
      <c r="D122" s="147"/>
      <c r="E122" s="147"/>
      <c r="F122" s="148"/>
      <c r="G122" s="125"/>
      <c r="H122" s="333" t="s">
        <v>978</v>
      </c>
      <c r="I122" s="125"/>
      <c r="J122" s="125" t="s">
        <v>935</v>
      </c>
      <c r="K122" s="149" t="s">
        <v>30</v>
      </c>
      <c r="L122" s="125"/>
      <c r="M122" s="149">
        <v>4</v>
      </c>
      <c r="N122" s="149" t="str">
        <f t="shared" si="33"/>
        <v/>
      </c>
      <c r="O122" s="189"/>
      <c r="P122" s="199"/>
      <c r="Q122" s="199"/>
      <c r="R122" s="129"/>
      <c r="S122" s="148"/>
      <c r="T122" s="153"/>
      <c r="U122" s="153"/>
      <c r="V122" s="147"/>
    </row>
    <row r="123" spans="1:22" s="173" customFormat="1" ht="31.5" x14ac:dyDescent="0.25">
      <c r="A123" s="150"/>
      <c r="B123" s="158"/>
      <c r="C123" s="158"/>
      <c r="D123" s="151"/>
      <c r="E123" s="151"/>
      <c r="F123" s="152"/>
      <c r="G123" s="130"/>
      <c r="H123" s="334" t="s">
        <v>978</v>
      </c>
      <c r="I123" s="125"/>
      <c r="J123" s="125" t="s">
        <v>936</v>
      </c>
      <c r="K123" s="149" t="s">
        <v>30</v>
      </c>
      <c r="L123" s="125"/>
      <c r="M123" s="149">
        <v>5</v>
      </c>
      <c r="N123" s="149" t="str">
        <f t="shared" si="33"/>
        <v/>
      </c>
      <c r="O123" s="189"/>
      <c r="P123" s="199"/>
      <c r="Q123" s="199"/>
      <c r="R123" s="135"/>
      <c r="S123" s="152"/>
      <c r="T123" s="153"/>
      <c r="U123" s="153"/>
      <c r="V123" s="151"/>
    </row>
    <row r="124" spans="1:22" s="173" customFormat="1" ht="110.25" x14ac:dyDescent="0.25">
      <c r="A124" s="150">
        <v>4.8</v>
      </c>
      <c r="B124" s="158" t="s">
        <v>211</v>
      </c>
      <c r="C124" s="158" t="s">
        <v>257</v>
      </c>
      <c r="D124" s="151" t="s">
        <v>258</v>
      </c>
      <c r="E124" s="266" t="s">
        <v>21</v>
      </c>
      <c r="F124" s="162" t="s">
        <v>259</v>
      </c>
      <c r="G124" s="130" t="s">
        <v>762</v>
      </c>
      <c r="H124" s="2" t="s">
        <v>958</v>
      </c>
      <c r="I124" s="2"/>
      <c r="J124" s="137" t="s">
        <v>763</v>
      </c>
      <c r="K124" s="140" t="s">
        <v>30</v>
      </c>
      <c r="L124" s="139" t="s">
        <v>954</v>
      </c>
      <c r="M124" s="140">
        <f t="shared" ref="M124:M129" si="34">+$W$17</f>
        <v>5</v>
      </c>
      <c r="N124" s="140">
        <f t="shared" ref="N124:N129" si="35">+IF(K124="Yes",M124,$X$17)</f>
        <v>1</v>
      </c>
      <c r="O124" s="190">
        <f t="shared" ref="O124" si="36">IF(K124="yes",(IF(L124=$Y$17,$Y$18,IF(L124=$Z$17,$Z$18,$AA$18))),$Z$18)</f>
        <v>1</v>
      </c>
      <c r="P124" s="200">
        <f t="shared" ref="P124:Q129" si="37">+M124*$O124</f>
        <v>5</v>
      </c>
      <c r="Q124" s="200">
        <f t="shared" si="37"/>
        <v>1</v>
      </c>
      <c r="R124" s="135"/>
      <c r="S124" s="152"/>
      <c r="T124" s="153"/>
      <c r="U124" s="153"/>
      <c r="V124" s="151"/>
    </row>
    <row r="125" spans="1:22" s="173" customFormat="1" ht="94.5" x14ac:dyDescent="0.25">
      <c r="A125" s="150">
        <v>4.9000000000000004</v>
      </c>
      <c r="B125" s="158" t="s">
        <v>211</v>
      </c>
      <c r="C125" s="158" t="s">
        <v>257</v>
      </c>
      <c r="D125" s="151" t="s">
        <v>261</v>
      </c>
      <c r="E125" s="269" t="s">
        <v>21</v>
      </c>
      <c r="F125" s="162" t="s">
        <v>764</v>
      </c>
      <c r="G125" s="130" t="s">
        <v>765</v>
      </c>
      <c r="H125" s="130" t="s">
        <v>979</v>
      </c>
      <c r="I125" s="2"/>
      <c r="J125" s="137" t="s">
        <v>866</v>
      </c>
      <c r="K125" s="140" t="s">
        <v>25</v>
      </c>
      <c r="L125" s="139" t="s">
        <v>954</v>
      </c>
      <c r="M125" s="140">
        <f t="shared" si="34"/>
        <v>5</v>
      </c>
      <c r="N125" s="140">
        <f t="shared" si="35"/>
        <v>5</v>
      </c>
      <c r="O125" s="190">
        <f t="shared" ref="O125" si="38">IF(K125="yes",(IF(L125=$Y$17,$Y$18,IF(L125=$Z$17,$Z$18,$AA$18))),$Z$18)</f>
        <v>1.1000000000000001</v>
      </c>
      <c r="P125" s="200">
        <f t="shared" si="37"/>
        <v>5.5</v>
      </c>
      <c r="Q125" s="200">
        <f t="shared" si="37"/>
        <v>5.5</v>
      </c>
      <c r="R125" s="135"/>
      <c r="S125" s="152"/>
      <c r="T125" s="153"/>
      <c r="U125" s="153"/>
      <c r="V125" s="151"/>
    </row>
    <row r="126" spans="1:22" s="173" customFormat="1" ht="126" x14ac:dyDescent="0.25">
      <c r="A126" s="150" t="s">
        <v>766</v>
      </c>
      <c r="B126" s="158" t="s">
        <v>211</v>
      </c>
      <c r="C126" s="158" t="s">
        <v>257</v>
      </c>
      <c r="D126" s="151" t="s">
        <v>261</v>
      </c>
      <c r="E126" s="269" t="s">
        <v>26</v>
      </c>
      <c r="F126" s="162" t="s">
        <v>867</v>
      </c>
      <c r="G126" s="130" t="s">
        <v>868</v>
      </c>
      <c r="H126" s="2" t="s">
        <v>980</v>
      </c>
      <c r="I126" s="2"/>
      <c r="J126" s="162" t="s">
        <v>869</v>
      </c>
      <c r="K126" s="140" t="s">
        <v>25</v>
      </c>
      <c r="L126" s="139" t="s">
        <v>954</v>
      </c>
      <c r="M126" s="140">
        <f t="shared" si="34"/>
        <v>5</v>
      </c>
      <c r="N126" s="140">
        <f t="shared" si="35"/>
        <v>5</v>
      </c>
      <c r="O126" s="190">
        <f t="shared" ref="O126" si="39">IF(K126="yes",(IF(L126=$Y$17,$Y$18,IF(L126=$Z$17,$Z$18,$AA$18))),$Z$18)</f>
        <v>1.1000000000000001</v>
      </c>
      <c r="P126" s="200">
        <f t="shared" si="37"/>
        <v>5.5</v>
      </c>
      <c r="Q126" s="200">
        <f t="shared" si="37"/>
        <v>5.5</v>
      </c>
      <c r="R126" s="135"/>
      <c r="S126" s="152"/>
      <c r="T126" s="153"/>
      <c r="U126" s="153"/>
      <c r="V126" s="151"/>
    </row>
    <row r="127" spans="1:22" s="171" customFormat="1" ht="78.75" x14ac:dyDescent="0.25">
      <c r="A127" s="150">
        <v>4.1100000000000003</v>
      </c>
      <c r="B127" s="137" t="s">
        <v>211</v>
      </c>
      <c r="C127" s="137" t="s">
        <v>262</v>
      </c>
      <c r="D127" s="138" t="s">
        <v>263</v>
      </c>
      <c r="E127" s="137" t="s">
        <v>21</v>
      </c>
      <c r="F127" s="139" t="s">
        <v>264</v>
      </c>
      <c r="G127" s="2" t="s">
        <v>1069</v>
      </c>
      <c r="H127" s="2" t="s">
        <v>981</v>
      </c>
      <c r="I127" s="2"/>
      <c r="J127" s="137" t="s">
        <v>1068</v>
      </c>
      <c r="K127" s="140" t="s">
        <v>30</v>
      </c>
      <c r="L127" s="139" t="s">
        <v>954</v>
      </c>
      <c r="M127" s="140">
        <f t="shared" si="34"/>
        <v>5</v>
      </c>
      <c r="N127" s="140">
        <f t="shared" si="35"/>
        <v>1</v>
      </c>
      <c r="O127" s="190">
        <f t="shared" ref="O127" si="40">IF(K127="yes",(IF(L127=$Y$17,$Y$18,IF(L127=$Z$17,$Z$18,$AA$18))),$Z$18)</f>
        <v>1</v>
      </c>
      <c r="P127" s="200">
        <f t="shared" si="37"/>
        <v>5</v>
      </c>
      <c r="Q127" s="200">
        <f t="shared" si="37"/>
        <v>1</v>
      </c>
      <c r="R127" s="3"/>
      <c r="S127" s="139"/>
      <c r="T127" s="153"/>
      <c r="U127" s="141"/>
      <c r="V127" s="138"/>
    </row>
    <row r="128" spans="1:22" s="171" customFormat="1" ht="47.25" x14ac:dyDescent="0.25">
      <c r="A128" s="150">
        <v>4.12</v>
      </c>
      <c r="B128" s="137" t="s">
        <v>211</v>
      </c>
      <c r="C128" s="137" t="s">
        <v>262</v>
      </c>
      <c r="D128" s="138" t="s">
        <v>767</v>
      </c>
      <c r="E128" s="137" t="s">
        <v>21</v>
      </c>
      <c r="F128" s="139" t="s">
        <v>768</v>
      </c>
      <c r="G128" s="2" t="s">
        <v>1071</v>
      </c>
      <c r="H128" s="2" t="s">
        <v>981</v>
      </c>
      <c r="I128" s="2"/>
      <c r="J128" s="137" t="s">
        <v>1070</v>
      </c>
      <c r="K128" s="140" t="s">
        <v>30</v>
      </c>
      <c r="L128" s="139" t="s">
        <v>954</v>
      </c>
      <c r="M128" s="140">
        <f t="shared" si="34"/>
        <v>5</v>
      </c>
      <c r="N128" s="140">
        <f t="shared" si="35"/>
        <v>1</v>
      </c>
      <c r="O128" s="190">
        <f t="shared" ref="O128" si="41">IF(K128="yes",(IF(L128=$Y$17,$Y$18,IF(L128=$Z$17,$Z$18,$AA$18))),$Z$18)</f>
        <v>1</v>
      </c>
      <c r="P128" s="200">
        <f t="shared" si="37"/>
        <v>5</v>
      </c>
      <c r="Q128" s="200">
        <f t="shared" si="37"/>
        <v>1</v>
      </c>
      <c r="R128" s="3"/>
      <c r="S128" s="139"/>
      <c r="T128" s="153"/>
      <c r="U128" s="141"/>
      <c r="V128" s="138"/>
    </row>
    <row r="129" spans="1:22" s="171" customFormat="1" ht="47.25" x14ac:dyDescent="0.25">
      <c r="A129" s="136">
        <v>4.13</v>
      </c>
      <c r="B129" s="137" t="s">
        <v>211</v>
      </c>
      <c r="C129" s="137" t="s">
        <v>262</v>
      </c>
      <c r="D129" s="138" t="s">
        <v>1079</v>
      </c>
      <c r="E129" s="137" t="s">
        <v>21</v>
      </c>
      <c r="F129" s="139" t="s">
        <v>870</v>
      </c>
      <c r="G129" s="2" t="s">
        <v>1080</v>
      </c>
      <c r="H129" s="2" t="s">
        <v>958</v>
      </c>
      <c r="I129" s="2"/>
      <c r="J129" s="137" t="s">
        <v>999</v>
      </c>
      <c r="K129" s="140" t="s">
        <v>30</v>
      </c>
      <c r="L129" s="139" t="s">
        <v>956</v>
      </c>
      <c r="M129" s="140">
        <f t="shared" si="34"/>
        <v>5</v>
      </c>
      <c r="N129" s="140">
        <f t="shared" si="35"/>
        <v>1</v>
      </c>
      <c r="O129" s="190">
        <f t="shared" ref="O129" si="42">IF(K129="yes",(IF(L129=$Y$17,$Y$18,IF(L129=$Z$17,$Z$18,$AA$18))),$Z$18)</f>
        <v>1</v>
      </c>
      <c r="P129" s="200">
        <f t="shared" si="37"/>
        <v>5</v>
      </c>
      <c r="Q129" s="200">
        <f t="shared" si="37"/>
        <v>1</v>
      </c>
      <c r="R129" s="3"/>
      <c r="S129" s="139"/>
      <c r="T129" s="153"/>
      <c r="U129" s="141"/>
      <c r="V129" s="138"/>
    </row>
    <row r="130" spans="1:22" s="174" customFormat="1" ht="94.5" x14ac:dyDescent="0.25">
      <c r="A130" s="163">
        <v>4.1399999999999997</v>
      </c>
      <c r="B130" s="120" t="s">
        <v>211</v>
      </c>
      <c r="C130" s="120" t="s">
        <v>262</v>
      </c>
      <c r="D130" s="121" t="s">
        <v>274</v>
      </c>
      <c r="E130" s="266" t="s">
        <v>21</v>
      </c>
      <c r="F130" s="119" t="s">
        <v>275</v>
      </c>
      <c r="G130" s="119" t="s">
        <v>871</v>
      </c>
      <c r="H130" s="119" t="s">
        <v>982</v>
      </c>
      <c r="I130" s="119"/>
      <c r="J130" s="125" t="s">
        <v>769</v>
      </c>
      <c r="K130" s="145" t="s">
        <v>30</v>
      </c>
      <c r="L130" s="144" t="s">
        <v>954</v>
      </c>
      <c r="M130" s="145">
        <v>1</v>
      </c>
      <c r="N130" s="145" t="str">
        <f>+IF(K130="Yes",M130,"")</f>
        <v/>
      </c>
      <c r="O130" s="188">
        <f>+IF(L130=$Y$17,$Y$18,IF(L130=$Z$17,$Z$18,$AA$18))</f>
        <v>1.1000000000000001</v>
      </c>
      <c r="P130" s="198">
        <f>+M134*$O130</f>
        <v>5.5</v>
      </c>
      <c r="Q130" s="198">
        <f>+SUM(N130:N134)*$O130</f>
        <v>3.3000000000000003</v>
      </c>
      <c r="R130" s="124"/>
      <c r="S130" s="119"/>
      <c r="T130" s="164" t="str">
        <f>+IF(COUNT(N130:N134)&gt;1,"ERROR"," ")</f>
        <v xml:space="preserve"> </v>
      </c>
      <c r="U130" s="164"/>
      <c r="V130" s="121"/>
    </row>
    <row r="131" spans="1:22" s="174" customFormat="1" ht="47.25" x14ac:dyDescent="0.25">
      <c r="A131" s="165"/>
      <c r="B131" s="116"/>
      <c r="C131" s="116"/>
      <c r="D131" s="126"/>
      <c r="E131" s="126"/>
      <c r="F131" s="125"/>
      <c r="G131" s="125"/>
      <c r="H131" s="333" t="s">
        <v>982</v>
      </c>
      <c r="I131" s="125"/>
      <c r="J131" s="125" t="s">
        <v>770</v>
      </c>
      <c r="K131" s="149" t="s">
        <v>30</v>
      </c>
      <c r="L131" s="125"/>
      <c r="M131" s="149">
        <v>2</v>
      </c>
      <c r="N131" s="149" t="str">
        <f>+IF(K131="Yes",M131,"")</f>
        <v/>
      </c>
      <c r="O131" s="189"/>
      <c r="P131" s="199"/>
      <c r="Q131" s="199"/>
      <c r="R131" s="129"/>
      <c r="S131" s="125"/>
      <c r="T131" s="153"/>
      <c r="U131" s="164"/>
      <c r="V131" s="126"/>
    </row>
    <row r="132" spans="1:22" s="174" customFormat="1" ht="47.25" x14ac:dyDescent="0.25">
      <c r="A132" s="165"/>
      <c r="B132" s="116"/>
      <c r="C132" s="116"/>
      <c r="D132" s="126"/>
      <c r="E132" s="126"/>
      <c r="F132" s="125"/>
      <c r="G132" s="125"/>
      <c r="H132" s="333" t="s">
        <v>982</v>
      </c>
      <c r="I132" s="125"/>
      <c r="J132" s="125" t="s">
        <v>771</v>
      </c>
      <c r="K132" s="149" t="s">
        <v>25</v>
      </c>
      <c r="L132" s="125"/>
      <c r="M132" s="149">
        <v>3</v>
      </c>
      <c r="N132" s="149">
        <f>+IF(K132="Yes",M132,"")</f>
        <v>3</v>
      </c>
      <c r="O132" s="189"/>
      <c r="P132" s="199"/>
      <c r="Q132" s="199"/>
      <c r="R132" s="129"/>
      <c r="S132" s="125"/>
      <c r="T132" s="153"/>
      <c r="U132" s="164"/>
      <c r="V132" s="126"/>
    </row>
    <row r="133" spans="1:22" s="174" customFormat="1" ht="47.25" x14ac:dyDescent="0.25">
      <c r="A133" s="165"/>
      <c r="B133" s="116"/>
      <c r="C133" s="116"/>
      <c r="D133" s="126"/>
      <c r="E133" s="126"/>
      <c r="F133" s="125"/>
      <c r="G133" s="125"/>
      <c r="H133" s="333" t="s">
        <v>982</v>
      </c>
      <c r="I133" s="125"/>
      <c r="J133" s="125" t="s">
        <v>772</v>
      </c>
      <c r="K133" s="149" t="s">
        <v>30</v>
      </c>
      <c r="L133" s="125"/>
      <c r="M133" s="149">
        <v>4</v>
      </c>
      <c r="N133" s="149" t="str">
        <f>+IF(K133="Yes",M133,"")</f>
        <v/>
      </c>
      <c r="O133" s="189"/>
      <c r="P133" s="199"/>
      <c r="Q133" s="199"/>
      <c r="R133" s="129"/>
      <c r="S133" s="125"/>
      <c r="T133" s="153"/>
      <c r="U133" s="164"/>
      <c r="V133" s="126"/>
    </row>
    <row r="134" spans="1:22" s="174" customFormat="1" ht="47.25" x14ac:dyDescent="0.25">
      <c r="A134" s="166"/>
      <c r="B134" s="131"/>
      <c r="C134" s="131"/>
      <c r="D134" s="132"/>
      <c r="E134" s="132"/>
      <c r="F134" s="130"/>
      <c r="G134" s="130"/>
      <c r="H134" s="334" t="s">
        <v>982</v>
      </c>
      <c r="I134" s="125"/>
      <c r="J134" s="125" t="s">
        <v>773</v>
      </c>
      <c r="K134" s="149" t="s">
        <v>30</v>
      </c>
      <c r="L134" s="125"/>
      <c r="M134" s="149">
        <v>5</v>
      </c>
      <c r="N134" s="149" t="str">
        <f>+IF(K134="Yes",M134,"")</f>
        <v/>
      </c>
      <c r="O134" s="189"/>
      <c r="P134" s="199"/>
      <c r="Q134" s="199"/>
      <c r="R134" s="135"/>
      <c r="S134" s="130"/>
      <c r="T134" s="153"/>
      <c r="U134" s="164"/>
      <c r="V134" s="132"/>
    </row>
    <row r="135" spans="1:22" s="171" customFormat="1" ht="47.25" x14ac:dyDescent="0.25">
      <c r="A135" s="136">
        <v>4.1500000000000004</v>
      </c>
      <c r="B135" s="137" t="s">
        <v>211</v>
      </c>
      <c r="C135" s="137" t="s">
        <v>262</v>
      </c>
      <c r="D135" s="138" t="s">
        <v>277</v>
      </c>
      <c r="E135" s="266" t="s">
        <v>26</v>
      </c>
      <c r="F135" s="139" t="s">
        <v>774</v>
      </c>
      <c r="G135" s="2" t="s">
        <v>775</v>
      </c>
      <c r="H135" s="2" t="s">
        <v>981</v>
      </c>
      <c r="I135" s="2"/>
      <c r="J135" s="137" t="s">
        <v>872</v>
      </c>
      <c r="K135" s="140" t="s">
        <v>30</v>
      </c>
      <c r="L135" s="139" t="s">
        <v>954</v>
      </c>
      <c r="M135" s="140">
        <f>+$W$17</f>
        <v>5</v>
      </c>
      <c r="N135" s="140">
        <f>+IF(K135="Yes",M135,$X$17)</f>
        <v>1</v>
      </c>
      <c r="O135" s="190">
        <f t="shared" ref="O135" si="43">IF(K135="yes",(IF(L135=$Y$17,$Y$18,IF(L135=$Z$17,$Z$18,$AA$18))),$Z$18)</f>
        <v>1</v>
      </c>
      <c r="P135" s="200">
        <f t="shared" ref="P135:Q139" si="44">+M135*$O135</f>
        <v>5</v>
      </c>
      <c r="Q135" s="200">
        <f t="shared" si="44"/>
        <v>1</v>
      </c>
      <c r="R135" s="2"/>
      <c r="S135" s="139"/>
      <c r="T135" s="153"/>
      <c r="U135" s="141"/>
      <c r="V135" s="138"/>
    </row>
    <row r="136" spans="1:22" s="171" customFormat="1" ht="78.75" x14ac:dyDescent="0.25">
      <c r="A136" s="136">
        <v>4.16</v>
      </c>
      <c r="B136" s="137" t="s">
        <v>211</v>
      </c>
      <c r="C136" s="137" t="s">
        <v>262</v>
      </c>
      <c r="D136" s="138" t="s">
        <v>282</v>
      </c>
      <c r="E136" s="266" t="s">
        <v>21</v>
      </c>
      <c r="F136" s="139" t="s">
        <v>776</v>
      </c>
      <c r="G136" s="2" t="s">
        <v>777</v>
      </c>
      <c r="H136" s="2" t="s">
        <v>426</v>
      </c>
      <c r="I136" s="2"/>
      <c r="J136" s="137" t="s">
        <v>873</v>
      </c>
      <c r="K136" s="140" t="s">
        <v>30</v>
      </c>
      <c r="L136" s="139" t="s">
        <v>954</v>
      </c>
      <c r="M136" s="140">
        <f>+$W$17</f>
        <v>5</v>
      </c>
      <c r="N136" s="140">
        <f>+IF(K136="Yes",M136,$X$17)</f>
        <v>1</v>
      </c>
      <c r="O136" s="190">
        <f t="shared" ref="O136" si="45">IF(K136="yes",(IF(L136=$Y$17,$Y$18,IF(L136=$Z$17,$Z$18,$AA$18))),$Z$18)</f>
        <v>1</v>
      </c>
      <c r="P136" s="200">
        <f t="shared" si="44"/>
        <v>5</v>
      </c>
      <c r="Q136" s="200">
        <f t="shared" si="44"/>
        <v>1</v>
      </c>
      <c r="R136" s="2"/>
      <c r="S136" s="139"/>
      <c r="T136" s="153"/>
      <c r="U136" s="141"/>
      <c r="V136" s="138"/>
    </row>
    <row r="137" spans="1:22" s="171" customFormat="1" ht="78.75" x14ac:dyDescent="0.25">
      <c r="A137" s="136">
        <v>4.17</v>
      </c>
      <c r="B137" s="137" t="s">
        <v>211</v>
      </c>
      <c r="C137" s="137" t="s">
        <v>287</v>
      </c>
      <c r="D137" s="138" t="s">
        <v>297</v>
      </c>
      <c r="E137" s="266" t="s">
        <v>21</v>
      </c>
      <c r="F137" s="139" t="s">
        <v>298</v>
      </c>
      <c r="G137" s="139" t="s">
        <v>778</v>
      </c>
      <c r="H137" s="2" t="s">
        <v>958</v>
      </c>
      <c r="I137" s="2"/>
      <c r="J137" s="137" t="s">
        <v>779</v>
      </c>
      <c r="K137" s="140" t="s">
        <v>30</v>
      </c>
      <c r="L137" s="139" t="s">
        <v>954</v>
      </c>
      <c r="M137" s="140">
        <f>+$W$17</f>
        <v>5</v>
      </c>
      <c r="N137" s="140">
        <f>+IF(K137="Yes",M137,$X$17)</f>
        <v>1</v>
      </c>
      <c r="O137" s="190">
        <f t="shared" ref="O137" si="46">IF(K137="yes",(IF(L137=$Y$17,$Y$18,IF(L137=$Z$17,$Z$18,$AA$18))),$Z$18)</f>
        <v>1</v>
      </c>
      <c r="P137" s="200">
        <f t="shared" si="44"/>
        <v>5</v>
      </c>
      <c r="Q137" s="200">
        <f t="shared" si="44"/>
        <v>1</v>
      </c>
      <c r="R137" s="2"/>
      <c r="S137" s="139"/>
      <c r="T137" s="153"/>
      <c r="U137" s="141"/>
      <c r="V137" s="138"/>
    </row>
    <row r="138" spans="1:22" s="172" customFormat="1" ht="78.75" x14ac:dyDescent="0.25">
      <c r="A138" s="160">
        <v>4.18</v>
      </c>
      <c r="B138" s="4" t="s">
        <v>211</v>
      </c>
      <c r="C138" s="4" t="s">
        <v>287</v>
      </c>
      <c r="D138" s="114" t="s">
        <v>299</v>
      </c>
      <c r="E138" s="266" t="s">
        <v>21</v>
      </c>
      <c r="F138" s="2" t="s">
        <v>781</v>
      </c>
      <c r="G138" s="2" t="s">
        <v>983</v>
      </c>
      <c r="H138" s="2" t="s">
        <v>981</v>
      </c>
      <c r="I138" s="2"/>
      <c r="J138" s="4" t="s">
        <v>782</v>
      </c>
      <c r="K138" s="5" t="s">
        <v>30</v>
      </c>
      <c r="L138" s="139" t="s">
        <v>954</v>
      </c>
      <c r="M138" s="5">
        <f>+$W$17</f>
        <v>5</v>
      </c>
      <c r="N138" s="5">
        <f>+IF(K138="Yes",M138,$X$17)</f>
        <v>1</v>
      </c>
      <c r="O138" s="190">
        <f t="shared" ref="O138:O139" si="47">IF(K138="yes",(IF(L138=$Y$17,$Y$18,IF(L138=$Z$17,$Z$18,$AA$18))),$Z$18)</f>
        <v>1</v>
      </c>
      <c r="P138" s="200">
        <f t="shared" si="44"/>
        <v>5</v>
      </c>
      <c r="Q138" s="200">
        <f t="shared" si="44"/>
        <v>1</v>
      </c>
      <c r="R138" s="2"/>
      <c r="S138" s="2"/>
      <c r="T138" s="164"/>
      <c r="U138" s="161"/>
      <c r="V138" s="114"/>
    </row>
    <row r="139" spans="1:22" s="171" customFormat="1" ht="63" x14ac:dyDescent="0.25">
      <c r="A139" s="136">
        <v>4.1900000000000004</v>
      </c>
      <c r="B139" s="137" t="s">
        <v>211</v>
      </c>
      <c r="C139" s="137" t="s">
        <v>287</v>
      </c>
      <c r="D139" s="138" t="s">
        <v>301</v>
      </c>
      <c r="E139" s="266" t="s">
        <v>21</v>
      </c>
      <c r="F139" s="139" t="s">
        <v>302</v>
      </c>
      <c r="G139" s="139" t="s">
        <v>780</v>
      </c>
      <c r="H139" s="2" t="s">
        <v>982</v>
      </c>
      <c r="I139" s="2"/>
      <c r="J139" s="137" t="s">
        <v>783</v>
      </c>
      <c r="K139" s="5" t="s">
        <v>30</v>
      </c>
      <c r="L139" s="139" t="s">
        <v>954</v>
      </c>
      <c r="M139" s="5">
        <f>+$W$17</f>
        <v>5</v>
      </c>
      <c r="N139" s="5">
        <f>+IF(K139="Yes",M139,$X$17)</f>
        <v>1</v>
      </c>
      <c r="O139" s="190">
        <f t="shared" si="47"/>
        <v>1</v>
      </c>
      <c r="P139" s="200">
        <f t="shared" si="44"/>
        <v>5</v>
      </c>
      <c r="Q139" s="200">
        <f t="shared" si="44"/>
        <v>1</v>
      </c>
      <c r="R139" s="2"/>
      <c r="S139" s="139"/>
      <c r="T139" s="153"/>
      <c r="U139" s="141"/>
      <c r="V139" s="138"/>
    </row>
    <row r="140" spans="1:22" s="173" customFormat="1" ht="110.25" x14ac:dyDescent="0.25">
      <c r="A140" s="142" t="s">
        <v>784</v>
      </c>
      <c r="B140" s="154" t="s">
        <v>211</v>
      </c>
      <c r="C140" s="154" t="s">
        <v>303</v>
      </c>
      <c r="D140" s="143" t="s">
        <v>304</v>
      </c>
      <c r="E140" s="266" t="s">
        <v>21</v>
      </c>
      <c r="F140" s="144" t="s">
        <v>785</v>
      </c>
      <c r="G140" s="144" t="s">
        <v>786</v>
      </c>
      <c r="H140" s="119" t="s">
        <v>978</v>
      </c>
      <c r="I140" s="144"/>
      <c r="J140" s="154" t="s">
        <v>937</v>
      </c>
      <c r="K140" s="145" t="s">
        <v>30</v>
      </c>
      <c r="L140" s="144" t="s">
        <v>954</v>
      </c>
      <c r="M140" s="145">
        <v>1</v>
      </c>
      <c r="N140" s="145" t="str">
        <f>+IF(K140="Yes",M140,"")</f>
        <v/>
      </c>
      <c r="O140" s="188">
        <f>+IF(L140=$Y$17,$Y$18,IF(L140=$Z$17,$Z$18,$AA$18))</f>
        <v>1.1000000000000001</v>
      </c>
      <c r="P140" s="198">
        <f>+M144*$O140</f>
        <v>5.5</v>
      </c>
      <c r="Q140" s="198">
        <f>+SUM(N140:N144)*$O140</f>
        <v>2.2000000000000002</v>
      </c>
      <c r="R140" s="119"/>
      <c r="S140" s="144"/>
      <c r="T140" s="164" t="str">
        <f>+IF(COUNT(N140:N144)&gt;1,"ERROR"," ")</f>
        <v xml:space="preserve"> </v>
      </c>
      <c r="U140" s="153"/>
      <c r="V140" s="143"/>
    </row>
    <row r="141" spans="1:22" s="173" customFormat="1" ht="31.5" x14ac:dyDescent="0.25">
      <c r="A141" s="146"/>
      <c r="B141" s="156"/>
      <c r="C141" s="156"/>
      <c r="D141" s="147"/>
      <c r="E141" s="147"/>
      <c r="F141" s="148"/>
      <c r="G141" s="148"/>
      <c r="H141" s="333" t="s">
        <v>978</v>
      </c>
      <c r="I141" s="148"/>
      <c r="J141" s="156" t="s">
        <v>938</v>
      </c>
      <c r="K141" s="149" t="s">
        <v>25</v>
      </c>
      <c r="L141" s="125"/>
      <c r="M141" s="149">
        <v>2</v>
      </c>
      <c r="N141" s="149">
        <f>+IF(K141="Yes",M141,"")</f>
        <v>2</v>
      </c>
      <c r="O141" s="189"/>
      <c r="P141" s="199"/>
      <c r="Q141" s="199"/>
      <c r="R141" s="125"/>
      <c r="S141" s="148"/>
      <c r="T141" s="153"/>
      <c r="U141" s="153"/>
      <c r="V141" s="147"/>
    </row>
    <row r="142" spans="1:22" s="173" customFormat="1" ht="31.5" x14ac:dyDescent="0.25">
      <c r="A142" s="146"/>
      <c r="B142" s="156"/>
      <c r="C142" s="156"/>
      <c r="D142" s="147"/>
      <c r="E142" s="147"/>
      <c r="F142" s="148"/>
      <c r="G142" s="148"/>
      <c r="H142" s="333" t="s">
        <v>978</v>
      </c>
      <c r="I142" s="148"/>
      <c r="J142" s="156" t="s">
        <v>939</v>
      </c>
      <c r="K142" s="149" t="s">
        <v>30</v>
      </c>
      <c r="L142" s="125"/>
      <c r="M142" s="149">
        <v>3</v>
      </c>
      <c r="N142" s="149" t="str">
        <f>+IF(K142="Yes",M142,"")</f>
        <v/>
      </c>
      <c r="O142" s="189"/>
      <c r="P142" s="199"/>
      <c r="Q142" s="199"/>
      <c r="R142" s="125"/>
      <c r="S142" s="148"/>
      <c r="T142" s="153"/>
      <c r="U142" s="153"/>
      <c r="V142" s="147"/>
    </row>
    <row r="143" spans="1:22" s="173" customFormat="1" ht="31.5" x14ac:dyDescent="0.25">
      <c r="A143" s="146"/>
      <c r="B143" s="156"/>
      <c r="C143" s="156"/>
      <c r="D143" s="147"/>
      <c r="E143" s="147"/>
      <c r="F143" s="148"/>
      <c r="G143" s="148"/>
      <c r="H143" s="333" t="s">
        <v>978</v>
      </c>
      <c r="I143" s="148"/>
      <c r="J143" s="156" t="s">
        <v>940</v>
      </c>
      <c r="K143" s="149" t="s">
        <v>30</v>
      </c>
      <c r="L143" s="125"/>
      <c r="M143" s="149">
        <v>4</v>
      </c>
      <c r="N143" s="149" t="str">
        <f>+IF(K143="Yes",M143,"")</f>
        <v/>
      </c>
      <c r="O143" s="189"/>
      <c r="P143" s="199"/>
      <c r="Q143" s="199"/>
      <c r="R143" s="125"/>
      <c r="S143" s="148"/>
      <c r="T143" s="153"/>
      <c r="U143" s="153"/>
      <c r="V143" s="147"/>
    </row>
    <row r="144" spans="1:22" s="173" customFormat="1" ht="31.5" x14ac:dyDescent="0.25">
      <c r="A144" s="150"/>
      <c r="B144" s="158"/>
      <c r="C144" s="158"/>
      <c r="D144" s="151"/>
      <c r="E144" s="151"/>
      <c r="F144" s="152"/>
      <c r="G144" s="152"/>
      <c r="H144" s="334" t="s">
        <v>978</v>
      </c>
      <c r="I144" s="152"/>
      <c r="J144" s="158" t="s">
        <v>941</v>
      </c>
      <c r="K144" s="149" t="s">
        <v>30</v>
      </c>
      <c r="L144" s="125"/>
      <c r="M144" s="149">
        <v>5</v>
      </c>
      <c r="N144" s="149" t="str">
        <f>+IF(K144="Yes",M144,"")</f>
        <v/>
      </c>
      <c r="O144" s="189"/>
      <c r="P144" s="199"/>
      <c r="Q144" s="199"/>
      <c r="R144" s="130"/>
      <c r="S144" s="152"/>
      <c r="T144" s="153"/>
      <c r="U144" s="153"/>
      <c r="V144" s="151"/>
    </row>
    <row r="145" spans="1:22" s="172" customFormat="1" ht="78.75" x14ac:dyDescent="0.25">
      <c r="A145" s="160">
        <v>4.21</v>
      </c>
      <c r="B145" s="4" t="s">
        <v>211</v>
      </c>
      <c r="C145" s="4" t="s">
        <v>303</v>
      </c>
      <c r="D145" s="114" t="s">
        <v>985</v>
      </c>
      <c r="E145" s="266" t="s">
        <v>21</v>
      </c>
      <c r="F145" s="2" t="s">
        <v>307</v>
      </c>
      <c r="G145" s="2" t="s">
        <v>984</v>
      </c>
      <c r="H145" s="2" t="s">
        <v>982</v>
      </c>
      <c r="I145" s="2"/>
      <c r="J145" s="4" t="s">
        <v>986</v>
      </c>
      <c r="K145" s="5" t="s">
        <v>30</v>
      </c>
      <c r="L145" s="139" t="s">
        <v>954</v>
      </c>
      <c r="M145" s="5">
        <f t="shared" ref="M145:M159" si="48">+$W$17</f>
        <v>5</v>
      </c>
      <c r="N145" s="5">
        <f t="shared" ref="N145:N151" si="49">+IF(K145="Yes",M145,$X$17)</f>
        <v>1</v>
      </c>
      <c r="O145" s="190">
        <f t="shared" ref="O145:O146" si="50">IF(K145="yes",(IF(L145=$Y$17,$Y$18,IF(L145=$Z$17,$Z$18,$AA$18))),$Z$18)</f>
        <v>1</v>
      </c>
      <c r="P145" s="200">
        <f t="shared" ref="P145:Q151" si="51">+M145*$O145</f>
        <v>5</v>
      </c>
      <c r="Q145" s="200">
        <f t="shared" si="51"/>
        <v>1</v>
      </c>
      <c r="R145" s="2"/>
      <c r="S145" s="2"/>
      <c r="T145" s="164"/>
      <c r="U145" s="161"/>
      <c r="V145" s="114"/>
    </row>
    <row r="146" spans="1:22" s="172" customFormat="1" ht="141.75" x14ac:dyDescent="0.25">
      <c r="A146" s="160">
        <v>4.22</v>
      </c>
      <c r="B146" s="4" t="s">
        <v>211</v>
      </c>
      <c r="C146" s="4" t="s">
        <v>303</v>
      </c>
      <c r="D146" s="114" t="s">
        <v>308</v>
      </c>
      <c r="E146" s="266" t="s">
        <v>21</v>
      </c>
      <c r="F146" s="2" t="s">
        <v>787</v>
      </c>
      <c r="G146" s="2" t="s">
        <v>987</v>
      </c>
      <c r="H146" s="2" t="s">
        <v>958</v>
      </c>
      <c r="I146" s="2"/>
      <c r="J146" s="4" t="s">
        <v>788</v>
      </c>
      <c r="K146" s="5" t="s">
        <v>30</v>
      </c>
      <c r="L146" s="139" t="s">
        <v>954</v>
      </c>
      <c r="M146" s="5">
        <f t="shared" si="48"/>
        <v>5</v>
      </c>
      <c r="N146" s="5">
        <f t="shared" si="49"/>
        <v>1</v>
      </c>
      <c r="O146" s="190">
        <f t="shared" si="50"/>
        <v>1</v>
      </c>
      <c r="P146" s="200">
        <f t="shared" si="51"/>
        <v>5</v>
      </c>
      <c r="Q146" s="200">
        <f t="shared" si="51"/>
        <v>1</v>
      </c>
      <c r="R146" s="2"/>
      <c r="S146" s="2"/>
      <c r="T146" s="164"/>
      <c r="U146" s="161"/>
      <c r="V146" s="114"/>
    </row>
    <row r="147" spans="1:22" s="172" customFormat="1" ht="94.5" x14ac:dyDescent="0.25">
      <c r="A147" s="160">
        <v>4.2300000000000004</v>
      </c>
      <c r="B147" s="4" t="s">
        <v>211</v>
      </c>
      <c r="C147" s="4" t="s">
        <v>303</v>
      </c>
      <c r="D147" s="114" t="s">
        <v>310</v>
      </c>
      <c r="E147" s="266" t="s">
        <v>21</v>
      </c>
      <c r="F147" s="2" t="s">
        <v>311</v>
      </c>
      <c r="G147" s="2" t="s">
        <v>874</v>
      </c>
      <c r="H147" s="2" t="s">
        <v>988</v>
      </c>
      <c r="I147" s="2"/>
      <c r="J147" s="4" t="s">
        <v>789</v>
      </c>
      <c r="K147" s="5" t="s">
        <v>30</v>
      </c>
      <c r="L147" s="139" t="s">
        <v>954</v>
      </c>
      <c r="M147" s="5">
        <f t="shared" si="48"/>
        <v>5</v>
      </c>
      <c r="N147" s="5">
        <f t="shared" si="49"/>
        <v>1</v>
      </c>
      <c r="O147" s="190">
        <f t="shared" ref="O147" si="52">IF(K147="yes",(IF(L147=$Y$17,$Y$18,IF(L147=$Z$17,$Z$18,$AA$18))),$Z$18)</f>
        <v>1</v>
      </c>
      <c r="P147" s="200">
        <f t="shared" si="51"/>
        <v>5</v>
      </c>
      <c r="Q147" s="200">
        <f t="shared" si="51"/>
        <v>1</v>
      </c>
      <c r="R147" s="2"/>
      <c r="S147" s="2"/>
      <c r="T147" s="164"/>
      <c r="U147" s="161"/>
      <c r="V147" s="114"/>
    </row>
    <row r="148" spans="1:22" s="172" customFormat="1" ht="78.75" x14ac:dyDescent="0.25">
      <c r="A148" s="160">
        <v>4.24</v>
      </c>
      <c r="B148" s="4" t="s">
        <v>211</v>
      </c>
      <c r="C148" s="4" t="s">
        <v>303</v>
      </c>
      <c r="D148" s="114" t="s">
        <v>312</v>
      </c>
      <c r="E148" s="266" t="s">
        <v>21</v>
      </c>
      <c r="F148" s="2" t="s">
        <v>313</v>
      </c>
      <c r="G148" s="2" t="s">
        <v>841</v>
      </c>
      <c r="H148" s="2" t="s">
        <v>429</v>
      </c>
      <c r="I148" s="2"/>
      <c r="J148" s="114" t="s">
        <v>842</v>
      </c>
      <c r="K148" s="5" t="s">
        <v>30</v>
      </c>
      <c r="L148" s="139" t="s">
        <v>954</v>
      </c>
      <c r="M148" s="5">
        <f t="shared" si="48"/>
        <v>5</v>
      </c>
      <c r="N148" s="5">
        <f t="shared" si="49"/>
        <v>1</v>
      </c>
      <c r="O148" s="190">
        <f t="shared" ref="O148" si="53">IF(K148="yes",(IF(L148=$Y$17,$Y$18,IF(L148=$Z$17,$Z$18,$AA$18))),$Z$18)</f>
        <v>1</v>
      </c>
      <c r="P148" s="200">
        <f t="shared" si="51"/>
        <v>5</v>
      </c>
      <c r="Q148" s="200">
        <f t="shared" si="51"/>
        <v>1</v>
      </c>
      <c r="R148" s="2"/>
      <c r="S148" s="2"/>
      <c r="T148" s="164"/>
      <c r="U148" s="161"/>
      <c r="V148" s="114"/>
    </row>
    <row r="149" spans="1:22" s="171" customFormat="1" ht="78.75" x14ac:dyDescent="0.25">
      <c r="A149" s="136">
        <v>4.25</v>
      </c>
      <c r="B149" s="137" t="s">
        <v>211</v>
      </c>
      <c r="C149" s="137" t="s">
        <v>314</v>
      </c>
      <c r="D149" s="138" t="s">
        <v>790</v>
      </c>
      <c r="E149" s="266" t="s">
        <v>21</v>
      </c>
      <c r="F149" s="139" t="s">
        <v>843</v>
      </c>
      <c r="G149" s="2" t="s">
        <v>844</v>
      </c>
      <c r="H149" s="2" t="s">
        <v>978</v>
      </c>
      <c r="I149" s="2"/>
      <c r="J149" s="137" t="s">
        <v>989</v>
      </c>
      <c r="K149" s="5" t="s">
        <v>30</v>
      </c>
      <c r="L149" s="139" t="s">
        <v>954</v>
      </c>
      <c r="M149" s="5">
        <f t="shared" si="48"/>
        <v>5</v>
      </c>
      <c r="N149" s="5">
        <f t="shared" si="49"/>
        <v>1</v>
      </c>
      <c r="O149" s="190">
        <f t="shared" ref="O149" si="54">IF(K149="yes",(IF(L149=$Y$17,$Y$18,IF(L149=$Z$17,$Z$18,$AA$18))),$Z$18)</f>
        <v>1</v>
      </c>
      <c r="P149" s="200">
        <f t="shared" si="51"/>
        <v>5</v>
      </c>
      <c r="Q149" s="200">
        <f t="shared" si="51"/>
        <v>1</v>
      </c>
      <c r="R149" s="2"/>
      <c r="S149" s="139"/>
      <c r="T149" s="153"/>
      <c r="U149" s="141"/>
      <c r="V149" s="138"/>
    </row>
    <row r="150" spans="1:22" s="172" customFormat="1" ht="78.75" x14ac:dyDescent="0.25">
      <c r="A150" s="160">
        <v>4.2699999999999996</v>
      </c>
      <c r="B150" s="4" t="s">
        <v>211</v>
      </c>
      <c r="C150" s="4" t="s">
        <v>314</v>
      </c>
      <c r="D150" s="114" t="s">
        <v>323</v>
      </c>
      <c r="E150" s="266" t="s">
        <v>21</v>
      </c>
      <c r="F150" s="2" t="s">
        <v>875</v>
      </c>
      <c r="G150" s="2" t="s">
        <v>845</v>
      </c>
      <c r="H150" s="2" t="s">
        <v>978</v>
      </c>
      <c r="I150" s="2"/>
      <c r="J150" s="114" t="s">
        <v>846</v>
      </c>
      <c r="K150" s="5" t="s">
        <v>30</v>
      </c>
      <c r="L150" s="139" t="s">
        <v>954</v>
      </c>
      <c r="M150" s="5">
        <f t="shared" si="48"/>
        <v>5</v>
      </c>
      <c r="N150" s="5">
        <f t="shared" si="49"/>
        <v>1</v>
      </c>
      <c r="O150" s="190">
        <f t="shared" ref="O150" si="55">IF(K150="yes",(IF(L150=$Y$17,$Y$18,IF(L150=$Z$17,$Z$18,$AA$18))),$Z$18)</f>
        <v>1</v>
      </c>
      <c r="P150" s="200">
        <f t="shared" si="51"/>
        <v>5</v>
      </c>
      <c r="Q150" s="200">
        <f t="shared" si="51"/>
        <v>1</v>
      </c>
      <c r="R150" s="2"/>
      <c r="S150" s="2"/>
      <c r="T150" s="164"/>
      <c r="U150" s="161"/>
      <c r="V150" s="114"/>
    </row>
    <row r="151" spans="1:22" s="172" customFormat="1" ht="157.5" x14ac:dyDescent="0.25">
      <c r="A151" s="163">
        <v>4.28</v>
      </c>
      <c r="B151" s="120" t="s">
        <v>211</v>
      </c>
      <c r="C151" s="120" t="s">
        <v>325</v>
      </c>
      <c r="D151" s="121" t="s">
        <v>326</v>
      </c>
      <c r="E151" s="266" t="s">
        <v>21</v>
      </c>
      <c r="F151" s="119" t="s">
        <v>876</v>
      </c>
      <c r="G151" s="119" t="s">
        <v>847</v>
      </c>
      <c r="H151" s="119" t="s">
        <v>978</v>
      </c>
      <c r="I151" s="119"/>
      <c r="J151" s="120" t="s">
        <v>791</v>
      </c>
      <c r="K151" s="123" t="s">
        <v>30</v>
      </c>
      <c r="L151" s="144" t="s">
        <v>954</v>
      </c>
      <c r="M151" s="122">
        <f t="shared" si="48"/>
        <v>5</v>
      </c>
      <c r="N151" s="122">
        <f t="shared" si="49"/>
        <v>1</v>
      </c>
      <c r="O151" s="188">
        <f t="shared" ref="O151" si="56">IF(K151="yes",(IF(L151=$Y$17,$Y$18,IF(L151=$Z$17,$Z$18,$AA$18))),$Z$18)</f>
        <v>1</v>
      </c>
      <c r="P151" s="198">
        <f t="shared" si="51"/>
        <v>5</v>
      </c>
      <c r="Q151" s="198">
        <f t="shared" si="51"/>
        <v>1</v>
      </c>
      <c r="R151" s="119"/>
      <c r="S151" s="119"/>
      <c r="T151" s="164"/>
      <c r="U151" s="161"/>
      <c r="V151" s="114"/>
    </row>
    <row r="152" spans="1:22" s="226" customFormat="1" x14ac:dyDescent="0.25">
      <c r="A152" s="216"/>
      <c r="B152" s="217"/>
      <c r="C152" s="218"/>
      <c r="D152" s="217"/>
      <c r="E152" s="217"/>
      <c r="F152" s="219"/>
      <c r="G152" s="219"/>
      <c r="H152" s="219"/>
      <c r="I152" s="219"/>
      <c r="J152" s="217"/>
      <c r="K152" s="220"/>
      <c r="L152" s="219"/>
      <c r="M152" s="220"/>
      <c r="N152" s="220"/>
      <c r="O152" s="221"/>
      <c r="P152" s="222">
        <f>+SUM(P105:P151)</f>
        <v>139</v>
      </c>
      <c r="Q152" s="222">
        <f>+SUM(Q105:Q151)</f>
        <v>60.9</v>
      </c>
      <c r="R152" s="219"/>
      <c r="S152" s="223"/>
      <c r="T152" s="238"/>
      <c r="U152" s="224"/>
      <c r="V152" s="225"/>
    </row>
    <row r="153" spans="1:22" s="226" customFormat="1" x14ac:dyDescent="0.25">
      <c r="A153" s="227"/>
      <c r="B153" s="228" t="s">
        <v>9</v>
      </c>
      <c r="C153" s="229"/>
      <c r="D153" s="230"/>
      <c r="E153" s="230"/>
      <c r="F153" s="231"/>
      <c r="G153" s="231"/>
      <c r="H153" s="231"/>
      <c r="I153" s="231"/>
      <c r="J153" s="230"/>
      <c r="K153" s="232"/>
      <c r="L153" s="231"/>
      <c r="M153" s="232"/>
      <c r="N153" s="232"/>
      <c r="O153" s="233"/>
      <c r="P153" s="234"/>
      <c r="Q153" s="235">
        <f>+Q152/P152</f>
        <v>0.43812949640287768</v>
      </c>
      <c r="R153" s="231"/>
      <c r="S153" s="236"/>
      <c r="T153" s="238"/>
      <c r="U153" s="224"/>
      <c r="V153" s="240"/>
    </row>
    <row r="154" spans="1:22" s="251" customFormat="1" x14ac:dyDescent="0.25">
      <c r="A154" s="241"/>
      <c r="B154" s="242"/>
      <c r="C154" s="243"/>
      <c r="D154" s="244"/>
      <c r="E154" s="244"/>
      <c r="F154" s="238"/>
      <c r="G154" s="238"/>
      <c r="H154" s="238"/>
      <c r="I154" s="238"/>
      <c r="J154" s="244"/>
      <c r="K154" s="245"/>
      <c r="L154" s="238"/>
      <c r="M154" s="245"/>
      <c r="N154" s="245"/>
      <c r="O154" s="246"/>
      <c r="P154" s="247"/>
      <c r="Q154" s="248"/>
      <c r="R154" s="238"/>
      <c r="S154" s="238"/>
      <c r="T154" s="238"/>
      <c r="U154" s="249"/>
      <c r="V154" s="250"/>
    </row>
    <row r="155" spans="1:22" s="172" customFormat="1" ht="63" x14ac:dyDescent="0.25">
      <c r="A155" s="2">
        <v>5.0999999999999996</v>
      </c>
      <c r="B155" s="4" t="s">
        <v>336</v>
      </c>
      <c r="C155" s="4" t="s">
        <v>337</v>
      </c>
      <c r="D155" s="114" t="s">
        <v>338</v>
      </c>
      <c r="E155" s="266" t="s">
        <v>26</v>
      </c>
      <c r="F155" s="2" t="s">
        <v>339</v>
      </c>
      <c r="G155" s="2" t="s">
        <v>340</v>
      </c>
      <c r="H155" s="2" t="s">
        <v>958</v>
      </c>
      <c r="I155" s="2"/>
      <c r="J155" s="4" t="s">
        <v>877</v>
      </c>
      <c r="K155" s="115" t="s">
        <v>30</v>
      </c>
      <c r="L155" s="139" t="s">
        <v>956</v>
      </c>
      <c r="M155" s="5">
        <f t="shared" si="48"/>
        <v>5</v>
      </c>
      <c r="N155" s="5">
        <f>+IF(K155="Yes",M155,$X$17)</f>
        <v>1</v>
      </c>
      <c r="O155" s="190">
        <f t="shared" ref="O155" si="57">IF(K155="yes",(IF(L155=$Y$17,$Y$18,IF(L155=$Z$17,$Z$18,$AA$18))),$Z$18)</f>
        <v>1</v>
      </c>
      <c r="P155" s="200">
        <f t="shared" ref="P155:Q159" si="58">+M155*$O155</f>
        <v>5</v>
      </c>
      <c r="Q155" s="200">
        <f t="shared" si="58"/>
        <v>1</v>
      </c>
      <c r="R155" s="2"/>
      <c r="S155" s="2"/>
      <c r="T155" s="164"/>
      <c r="U155" s="161"/>
      <c r="V155" s="132"/>
    </row>
    <row r="156" spans="1:22" s="172" customFormat="1" ht="78.75" x14ac:dyDescent="0.25">
      <c r="A156" s="2">
        <v>5.2</v>
      </c>
      <c r="B156" s="4" t="s">
        <v>336</v>
      </c>
      <c r="C156" s="4" t="s">
        <v>337</v>
      </c>
      <c r="D156" s="114" t="s">
        <v>341</v>
      </c>
      <c r="E156" s="266" t="s">
        <v>21</v>
      </c>
      <c r="F156" s="2" t="s">
        <v>342</v>
      </c>
      <c r="G156" s="2" t="s">
        <v>878</v>
      </c>
      <c r="H156" s="2" t="s">
        <v>958</v>
      </c>
      <c r="I156" s="2"/>
      <c r="J156" s="4" t="s">
        <v>792</v>
      </c>
      <c r="K156" s="115" t="s">
        <v>30</v>
      </c>
      <c r="L156" s="139" t="s">
        <v>956</v>
      </c>
      <c r="M156" s="5">
        <f t="shared" si="48"/>
        <v>5</v>
      </c>
      <c r="N156" s="5">
        <f>+IF(K156="Yes",M156,$X$17)</f>
        <v>1</v>
      </c>
      <c r="O156" s="190">
        <f t="shared" ref="O156" si="59">IF(K156="yes",(IF(L156=$Y$17,$Y$18,IF(L156=$Z$17,$Z$18,$AA$18))),$Z$18)</f>
        <v>1</v>
      </c>
      <c r="P156" s="200">
        <f t="shared" si="58"/>
        <v>5</v>
      </c>
      <c r="Q156" s="200">
        <f t="shared" si="58"/>
        <v>1</v>
      </c>
      <c r="R156" s="2"/>
      <c r="S156" s="2"/>
      <c r="T156" s="164"/>
      <c r="U156" s="161"/>
      <c r="V156" s="114"/>
    </row>
    <row r="157" spans="1:22" s="172" customFormat="1" ht="126" x14ac:dyDescent="0.25">
      <c r="A157" s="2">
        <v>5.3</v>
      </c>
      <c r="B157" s="4" t="s">
        <v>336</v>
      </c>
      <c r="C157" s="4" t="s">
        <v>337</v>
      </c>
      <c r="D157" s="114" t="s">
        <v>344</v>
      </c>
      <c r="E157" s="266" t="s">
        <v>21</v>
      </c>
      <c r="F157" s="2" t="s">
        <v>345</v>
      </c>
      <c r="G157" s="2" t="s">
        <v>346</v>
      </c>
      <c r="H157" s="2" t="s">
        <v>958</v>
      </c>
      <c r="I157" s="2"/>
      <c r="J157" s="4" t="s">
        <v>793</v>
      </c>
      <c r="K157" s="115" t="s">
        <v>30</v>
      </c>
      <c r="L157" s="139" t="s">
        <v>954</v>
      </c>
      <c r="M157" s="5">
        <f t="shared" si="48"/>
        <v>5</v>
      </c>
      <c r="N157" s="5">
        <f>+IF(K157="Yes",M157,$X$17)</f>
        <v>1</v>
      </c>
      <c r="O157" s="190">
        <f t="shared" ref="O157" si="60">IF(K157="yes",(IF(L157=$Y$17,$Y$18,IF(L157=$Z$17,$Z$18,$AA$18))),$Z$18)</f>
        <v>1</v>
      </c>
      <c r="P157" s="200">
        <f t="shared" si="58"/>
        <v>5</v>
      </c>
      <c r="Q157" s="200">
        <f t="shared" si="58"/>
        <v>1</v>
      </c>
      <c r="R157" s="2"/>
      <c r="S157" s="2"/>
      <c r="T157" s="164"/>
      <c r="U157" s="161"/>
      <c r="V157" s="114"/>
    </row>
    <row r="158" spans="1:22" s="172" customFormat="1" ht="110.25" x14ac:dyDescent="0.25">
      <c r="A158" s="2">
        <v>5.4</v>
      </c>
      <c r="B158" s="4" t="s">
        <v>336</v>
      </c>
      <c r="C158" s="4" t="s">
        <v>337</v>
      </c>
      <c r="D158" s="114" t="s">
        <v>347</v>
      </c>
      <c r="E158" s="266" t="s">
        <v>21</v>
      </c>
      <c r="F158" s="2" t="s">
        <v>348</v>
      </c>
      <c r="G158" s="2" t="s">
        <v>879</v>
      </c>
      <c r="H158" s="2" t="s">
        <v>958</v>
      </c>
      <c r="I158" s="2"/>
      <c r="J158" s="4" t="s">
        <v>794</v>
      </c>
      <c r="K158" s="115" t="s">
        <v>30</v>
      </c>
      <c r="L158" s="139" t="s">
        <v>954</v>
      </c>
      <c r="M158" s="5">
        <f t="shared" si="48"/>
        <v>5</v>
      </c>
      <c r="N158" s="5">
        <f>+IF(K158="Yes",M158,$X$17)</f>
        <v>1</v>
      </c>
      <c r="O158" s="190">
        <f t="shared" ref="O158" si="61">IF(K158="yes",(IF(L158=$Y$17,$Y$18,IF(L158=$Z$17,$Z$18,$AA$18))),$Z$18)</f>
        <v>1</v>
      </c>
      <c r="P158" s="200">
        <f t="shared" si="58"/>
        <v>5</v>
      </c>
      <c r="Q158" s="200">
        <f t="shared" si="58"/>
        <v>1</v>
      </c>
      <c r="R158" s="2"/>
      <c r="S158" s="2"/>
      <c r="T158" s="164"/>
      <c r="U158" s="161"/>
      <c r="V158" s="114"/>
    </row>
    <row r="159" spans="1:22" s="172" customFormat="1" ht="94.5" x14ac:dyDescent="0.25">
      <c r="A159" s="2">
        <v>5.5</v>
      </c>
      <c r="B159" s="4" t="s">
        <v>336</v>
      </c>
      <c r="C159" s="4" t="s">
        <v>350</v>
      </c>
      <c r="D159" s="114" t="s">
        <v>351</v>
      </c>
      <c r="E159" s="266" t="s">
        <v>21</v>
      </c>
      <c r="F159" s="2" t="s">
        <v>352</v>
      </c>
      <c r="G159" s="2" t="s">
        <v>990</v>
      </c>
      <c r="H159" s="2" t="s">
        <v>426</v>
      </c>
      <c r="I159" s="2"/>
      <c r="J159" s="4" t="s">
        <v>991</v>
      </c>
      <c r="K159" s="115" t="s">
        <v>30</v>
      </c>
      <c r="L159" s="139" t="s">
        <v>954</v>
      </c>
      <c r="M159" s="5">
        <f t="shared" si="48"/>
        <v>5</v>
      </c>
      <c r="N159" s="5">
        <f>+IF(K159="Yes",M159,$X$17)</f>
        <v>1</v>
      </c>
      <c r="O159" s="190">
        <f t="shared" ref="O159" si="62">IF(K159="yes",(IF(L159=$Y$17,$Y$18,IF(L159=$Z$17,$Z$18,$AA$18))),$Z$18)</f>
        <v>1</v>
      </c>
      <c r="P159" s="200">
        <f t="shared" si="58"/>
        <v>5</v>
      </c>
      <c r="Q159" s="200">
        <f t="shared" si="58"/>
        <v>1</v>
      </c>
      <c r="R159" s="2"/>
      <c r="S159" s="2"/>
      <c r="T159" s="164"/>
      <c r="U159" s="161"/>
      <c r="V159" s="114"/>
    </row>
    <row r="160" spans="1:22" s="174" customFormat="1" ht="94.5" x14ac:dyDescent="0.25">
      <c r="A160" s="119">
        <v>5.6</v>
      </c>
      <c r="B160" s="120" t="s">
        <v>336</v>
      </c>
      <c r="C160" s="120" t="s">
        <v>350</v>
      </c>
      <c r="D160" s="121" t="s">
        <v>354</v>
      </c>
      <c r="E160" s="266" t="s">
        <v>26</v>
      </c>
      <c r="F160" s="119" t="s">
        <v>355</v>
      </c>
      <c r="G160" s="119" t="s">
        <v>356</v>
      </c>
      <c r="H160" s="119" t="s">
        <v>426</v>
      </c>
      <c r="I160" s="119"/>
      <c r="J160" s="120" t="s">
        <v>795</v>
      </c>
      <c r="K160" s="145" t="s">
        <v>30</v>
      </c>
      <c r="L160" s="144" t="s">
        <v>956</v>
      </c>
      <c r="M160" s="145">
        <v>1</v>
      </c>
      <c r="N160" s="145" t="str">
        <f t="shared" ref="N160:N169" si="63">+IF(K160="Yes",M160,"")</f>
        <v/>
      </c>
      <c r="O160" s="188">
        <f>+IF(L160=$Y$17,$Y$18,IF(L160=$Z$17,$Z$18,$AA$18))</f>
        <v>1</v>
      </c>
      <c r="P160" s="198">
        <f>+M164*$O160</f>
        <v>5</v>
      </c>
      <c r="Q160" s="198">
        <f>+SUM(N160:N164)*$O160</f>
        <v>2</v>
      </c>
      <c r="R160" s="124"/>
      <c r="S160" s="119"/>
      <c r="T160" s="164" t="str">
        <f>+IF(COUNT(N160:N164)&gt;1,"ERROR"," ")</f>
        <v xml:space="preserve"> </v>
      </c>
      <c r="U160" s="164"/>
      <c r="V160" s="121"/>
    </row>
    <row r="161" spans="1:22" s="174" customFormat="1" x14ac:dyDescent="0.25">
      <c r="A161" s="125"/>
      <c r="B161" s="116"/>
      <c r="C161" s="116"/>
      <c r="D161" s="126"/>
      <c r="E161" s="126"/>
      <c r="F161" s="125"/>
      <c r="G161" s="125"/>
      <c r="H161" s="333" t="s">
        <v>426</v>
      </c>
      <c r="I161" s="125"/>
      <c r="J161" s="116" t="s">
        <v>796</v>
      </c>
      <c r="K161" s="149" t="s">
        <v>25</v>
      </c>
      <c r="L161" s="125"/>
      <c r="M161" s="149">
        <v>2</v>
      </c>
      <c r="N161" s="149">
        <f t="shared" si="63"/>
        <v>2</v>
      </c>
      <c r="O161" s="189"/>
      <c r="P161" s="199"/>
      <c r="Q161" s="199"/>
      <c r="R161" s="129"/>
      <c r="S161" s="125"/>
      <c r="T161" s="153"/>
      <c r="U161" s="164"/>
      <c r="V161" s="126"/>
    </row>
    <row r="162" spans="1:22" s="174" customFormat="1" x14ac:dyDescent="0.25">
      <c r="A162" s="125"/>
      <c r="B162" s="116"/>
      <c r="C162" s="116"/>
      <c r="D162" s="126"/>
      <c r="E162" s="126"/>
      <c r="F162" s="125"/>
      <c r="G162" s="125"/>
      <c r="H162" s="333" t="s">
        <v>426</v>
      </c>
      <c r="I162" s="125"/>
      <c r="J162" s="116" t="s">
        <v>797</v>
      </c>
      <c r="K162" s="149" t="s">
        <v>30</v>
      </c>
      <c r="L162" s="125"/>
      <c r="M162" s="149">
        <v>3</v>
      </c>
      <c r="N162" s="149" t="str">
        <f t="shared" si="63"/>
        <v/>
      </c>
      <c r="O162" s="189"/>
      <c r="P162" s="199"/>
      <c r="Q162" s="199"/>
      <c r="R162" s="129"/>
      <c r="S162" s="125"/>
      <c r="T162" s="153"/>
      <c r="U162" s="164"/>
      <c r="V162" s="126"/>
    </row>
    <row r="163" spans="1:22" s="174" customFormat="1" x14ac:dyDescent="0.25">
      <c r="A163" s="125"/>
      <c r="B163" s="116"/>
      <c r="C163" s="116"/>
      <c r="D163" s="126"/>
      <c r="E163" s="126"/>
      <c r="F163" s="125"/>
      <c r="G163" s="125"/>
      <c r="H163" s="333" t="s">
        <v>426</v>
      </c>
      <c r="I163" s="125"/>
      <c r="J163" s="116" t="s">
        <v>798</v>
      </c>
      <c r="K163" s="149" t="s">
        <v>30</v>
      </c>
      <c r="L163" s="125"/>
      <c r="M163" s="149">
        <v>4</v>
      </c>
      <c r="N163" s="149" t="str">
        <f t="shared" si="63"/>
        <v/>
      </c>
      <c r="O163" s="189"/>
      <c r="P163" s="199"/>
      <c r="Q163" s="199"/>
      <c r="R163" s="129"/>
      <c r="S163" s="125"/>
      <c r="T163" s="153"/>
      <c r="U163" s="164"/>
      <c r="V163" s="126"/>
    </row>
    <row r="164" spans="1:22" s="174" customFormat="1" x14ac:dyDescent="0.25">
      <c r="A164" s="130"/>
      <c r="B164" s="131"/>
      <c r="C164" s="131"/>
      <c r="D164" s="132"/>
      <c r="E164" s="132"/>
      <c r="F164" s="130"/>
      <c r="G164" s="130"/>
      <c r="H164" s="334" t="s">
        <v>426</v>
      </c>
      <c r="I164" s="130"/>
      <c r="J164" s="131" t="s">
        <v>799</v>
      </c>
      <c r="K164" s="149" t="s">
        <v>30</v>
      </c>
      <c r="L164" s="125"/>
      <c r="M164" s="149">
        <v>5</v>
      </c>
      <c r="N164" s="149" t="str">
        <f t="shared" si="63"/>
        <v/>
      </c>
      <c r="O164" s="189"/>
      <c r="P164" s="199"/>
      <c r="Q164" s="199"/>
      <c r="R164" s="135"/>
      <c r="S164" s="130"/>
      <c r="T164" s="153"/>
      <c r="U164" s="164"/>
      <c r="V164" s="132"/>
    </row>
    <row r="165" spans="1:22" s="174" customFormat="1" ht="63" x14ac:dyDescent="0.25">
      <c r="A165" s="119">
        <v>5.7</v>
      </c>
      <c r="B165" s="120" t="s">
        <v>336</v>
      </c>
      <c r="C165" s="120" t="s">
        <v>350</v>
      </c>
      <c r="D165" s="121" t="s">
        <v>359</v>
      </c>
      <c r="E165" s="266" t="s">
        <v>21</v>
      </c>
      <c r="F165" s="119" t="s">
        <v>880</v>
      </c>
      <c r="G165" s="119" t="s">
        <v>881</v>
      </c>
      <c r="H165" s="119" t="s">
        <v>426</v>
      </c>
      <c r="I165" s="119"/>
      <c r="J165" s="120" t="s">
        <v>800</v>
      </c>
      <c r="K165" s="145" t="s">
        <v>30</v>
      </c>
      <c r="L165" s="144" t="s">
        <v>954</v>
      </c>
      <c r="M165" s="145">
        <v>1</v>
      </c>
      <c r="N165" s="145" t="str">
        <f t="shared" si="63"/>
        <v/>
      </c>
      <c r="O165" s="188">
        <f>+IF(L165=$Y$17,$Y$18,IF(L165=$Z$17,$Z$18,$AA$18))</f>
        <v>1.1000000000000001</v>
      </c>
      <c r="P165" s="198">
        <f>+M169*$O165</f>
        <v>5.5</v>
      </c>
      <c r="Q165" s="198">
        <f>+SUM(N165:N169)*$O165</f>
        <v>3.3000000000000003</v>
      </c>
      <c r="R165" s="124"/>
      <c r="S165" s="119"/>
      <c r="T165" s="164" t="str">
        <f>+IF(COUNT(N165:N169)&gt;1,"ERROR"," ")</f>
        <v xml:space="preserve"> </v>
      </c>
      <c r="U165" s="164"/>
      <c r="V165" s="121"/>
    </row>
    <row r="166" spans="1:22" s="174" customFormat="1" ht="47.25" x14ac:dyDescent="0.25">
      <c r="A166" s="125"/>
      <c r="B166" s="116"/>
      <c r="C166" s="116"/>
      <c r="D166" s="126"/>
      <c r="E166" s="126"/>
      <c r="F166" s="125"/>
      <c r="G166" s="125"/>
      <c r="H166" s="333" t="s">
        <v>426</v>
      </c>
      <c r="I166" s="125"/>
      <c r="J166" s="116" t="s">
        <v>801</v>
      </c>
      <c r="K166" s="149" t="s">
        <v>30</v>
      </c>
      <c r="L166" s="125"/>
      <c r="M166" s="149">
        <v>2</v>
      </c>
      <c r="N166" s="149" t="str">
        <f t="shared" si="63"/>
        <v/>
      </c>
      <c r="O166" s="189"/>
      <c r="P166" s="199"/>
      <c r="Q166" s="199"/>
      <c r="R166" s="129"/>
      <c r="S166" s="125"/>
      <c r="T166" s="153"/>
      <c r="U166" s="164"/>
      <c r="V166" s="126"/>
    </row>
    <row r="167" spans="1:22" s="174" customFormat="1" ht="47.25" x14ac:dyDescent="0.25">
      <c r="A167" s="125"/>
      <c r="B167" s="116"/>
      <c r="C167" s="116"/>
      <c r="D167" s="126"/>
      <c r="E167" s="126"/>
      <c r="F167" s="125"/>
      <c r="G167" s="125"/>
      <c r="H167" s="333" t="s">
        <v>426</v>
      </c>
      <c r="I167" s="125"/>
      <c r="J167" s="116" t="s">
        <v>802</v>
      </c>
      <c r="K167" s="149" t="s">
        <v>25</v>
      </c>
      <c r="L167" s="125"/>
      <c r="M167" s="149">
        <v>3</v>
      </c>
      <c r="N167" s="149">
        <f t="shared" si="63"/>
        <v>3</v>
      </c>
      <c r="O167" s="189"/>
      <c r="P167" s="199"/>
      <c r="Q167" s="199"/>
      <c r="R167" s="129"/>
      <c r="S167" s="125"/>
      <c r="T167" s="153"/>
      <c r="U167" s="164"/>
      <c r="V167" s="126"/>
    </row>
    <row r="168" spans="1:22" s="174" customFormat="1" ht="47.25" x14ac:dyDescent="0.25">
      <c r="A168" s="125"/>
      <c r="B168" s="116"/>
      <c r="C168" s="116"/>
      <c r="D168" s="126"/>
      <c r="E168" s="126"/>
      <c r="F168" s="125"/>
      <c r="G168" s="125"/>
      <c r="H168" s="333" t="s">
        <v>426</v>
      </c>
      <c r="I168" s="125"/>
      <c r="J168" s="116" t="s">
        <v>803</v>
      </c>
      <c r="K168" s="149" t="s">
        <v>30</v>
      </c>
      <c r="L168" s="125"/>
      <c r="M168" s="149">
        <v>4</v>
      </c>
      <c r="N168" s="149" t="str">
        <f t="shared" si="63"/>
        <v/>
      </c>
      <c r="O168" s="189"/>
      <c r="P168" s="199"/>
      <c r="Q168" s="199"/>
      <c r="R168" s="129"/>
      <c r="S168" s="125"/>
      <c r="T168" s="153"/>
      <c r="U168" s="164"/>
      <c r="V168" s="126"/>
    </row>
    <row r="169" spans="1:22" s="174" customFormat="1" ht="31.5" x14ac:dyDescent="0.25">
      <c r="A169" s="130"/>
      <c r="B169" s="131"/>
      <c r="C169" s="131"/>
      <c r="D169" s="132"/>
      <c r="E169" s="132"/>
      <c r="F169" s="130"/>
      <c r="G169" s="130"/>
      <c r="H169" s="334" t="s">
        <v>426</v>
      </c>
      <c r="I169" s="130"/>
      <c r="J169" s="131" t="s">
        <v>362</v>
      </c>
      <c r="K169" s="149" t="s">
        <v>30</v>
      </c>
      <c r="L169" s="125"/>
      <c r="M169" s="149">
        <v>5</v>
      </c>
      <c r="N169" s="149" t="str">
        <f t="shared" si="63"/>
        <v/>
      </c>
      <c r="O169" s="189"/>
      <c r="P169" s="199"/>
      <c r="Q169" s="199"/>
      <c r="R169" s="135"/>
      <c r="S169" s="130"/>
      <c r="T169" s="153"/>
      <c r="U169" s="164"/>
      <c r="V169" s="132"/>
    </row>
    <row r="170" spans="1:22" s="172" customFormat="1" ht="47.25" x14ac:dyDescent="0.25">
      <c r="A170" s="2">
        <v>5.8</v>
      </c>
      <c r="B170" s="4" t="s">
        <v>336</v>
      </c>
      <c r="C170" s="4" t="s">
        <v>367</v>
      </c>
      <c r="D170" s="114" t="s">
        <v>368</v>
      </c>
      <c r="E170" s="266" t="s">
        <v>21</v>
      </c>
      <c r="F170" s="2" t="s">
        <v>369</v>
      </c>
      <c r="G170" s="2" t="s">
        <v>804</v>
      </c>
      <c r="H170" s="2" t="s">
        <v>992</v>
      </c>
      <c r="I170" s="2"/>
      <c r="J170" s="4" t="s">
        <v>805</v>
      </c>
      <c r="K170" s="115" t="s">
        <v>30</v>
      </c>
      <c r="L170" s="139" t="s">
        <v>954</v>
      </c>
      <c r="M170" s="5">
        <f>+$W$17</f>
        <v>5</v>
      </c>
      <c r="N170" s="5">
        <f>+IF(K170="Yes",M170,$X$17)</f>
        <v>1</v>
      </c>
      <c r="O170" s="190">
        <f t="shared" ref="O170" si="64">IF(K170="yes",(IF(L170=$Y$17,$Y$18,IF(L170=$Z$17,$Z$18,$AA$18))),$Z$18)</f>
        <v>1</v>
      </c>
      <c r="P170" s="200">
        <f>+M170*$O170</f>
        <v>5</v>
      </c>
      <c r="Q170" s="200">
        <f>+N170*$O170</f>
        <v>1</v>
      </c>
      <c r="R170" s="2"/>
      <c r="S170" s="2"/>
      <c r="T170" s="164"/>
      <c r="U170" s="161"/>
      <c r="V170" s="114"/>
    </row>
    <row r="171" spans="1:22" s="174" customFormat="1" ht="47.25" x14ac:dyDescent="0.25">
      <c r="A171" s="119">
        <v>5.9</v>
      </c>
      <c r="B171" s="120" t="s">
        <v>336</v>
      </c>
      <c r="C171" s="120" t="s">
        <v>367</v>
      </c>
      <c r="D171" s="121" t="s">
        <v>371</v>
      </c>
      <c r="E171" s="266" t="s">
        <v>21</v>
      </c>
      <c r="F171" s="119" t="s">
        <v>372</v>
      </c>
      <c r="G171" s="119" t="s">
        <v>882</v>
      </c>
      <c r="H171" s="119" t="s">
        <v>958</v>
      </c>
      <c r="I171" s="119"/>
      <c r="J171" s="120" t="s">
        <v>806</v>
      </c>
      <c r="K171" s="145" t="s">
        <v>30</v>
      </c>
      <c r="L171" s="144" t="s">
        <v>954</v>
      </c>
      <c r="M171" s="145">
        <v>1</v>
      </c>
      <c r="N171" s="145" t="str">
        <f>+IF(K171="Yes",M171,"")</f>
        <v/>
      </c>
      <c r="O171" s="188">
        <f>+IF(L171=$Y$17,$Y$18,IF(L171=$Z$17,$Z$18,$AA$18))</f>
        <v>1.1000000000000001</v>
      </c>
      <c r="P171" s="198">
        <f>+M175*$O171</f>
        <v>5.5</v>
      </c>
      <c r="Q171" s="198">
        <f>+SUM(N171:N175)*$O171</f>
        <v>2.2000000000000002</v>
      </c>
      <c r="R171" s="124"/>
      <c r="S171" s="119"/>
      <c r="T171" s="164" t="str">
        <f>+IF(COUNT(N171:N175)&gt;1,"ERROR"," ")</f>
        <v xml:space="preserve"> </v>
      </c>
      <c r="U171" s="164"/>
      <c r="V171" s="121"/>
    </row>
    <row r="172" spans="1:22" s="174" customFormat="1" ht="47.25" x14ac:dyDescent="0.25">
      <c r="A172" s="125"/>
      <c r="B172" s="116"/>
      <c r="C172" s="116"/>
      <c r="D172" s="126"/>
      <c r="E172" s="126"/>
      <c r="F172" s="125" t="s">
        <v>372</v>
      </c>
      <c r="G172" s="125" t="s">
        <v>882</v>
      </c>
      <c r="H172" s="333" t="s">
        <v>958</v>
      </c>
      <c r="I172" s="125"/>
      <c r="J172" s="116" t="s">
        <v>807</v>
      </c>
      <c r="K172" s="149" t="s">
        <v>25</v>
      </c>
      <c r="L172" s="125"/>
      <c r="M172" s="149">
        <v>2</v>
      </c>
      <c r="N172" s="149">
        <f>+IF(K172="Yes",M172,"")</f>
        <v>2</v>
      </c>
      <c r="O172" s="189"/>
      <c r="P172" s="199"/>
      <c r="Q172" s="199"/>
      <c r="R172" s="129"/>
      <c r="S172" s="125"/>
      <c r="T172" s="153"/>
      <c r="U172" s="164"/>
      <c r="V172" s="126"/>
    </row>
    <row r="173" spans="1:22" s="174" customFormat="1" ht="47.25" x14ac:dyDescent="0.25">
      <c r="A173" s="125"/>
      <c r="B173" s="116"/>
      <c r="C173" s="116"/>
      <c r="D173" s="126"/>
      <c r="E173" s="126"/>
      <c r="F173" s="125" t="s">
        <v>372</v>
      </c>
      <c r="G173" s="125" t="s">
        <v>882</v>
      </c>
      <c r="H173" s="333" t="s">
        <v>958</v>
      </c>
      <c r="I173" s="125"/>
      <c r="J173" s="116" t="s">
        <v>808</v>
      </c>
      <c r="K173" s="149" t="s">
        <v>30</v>
      </c>
      <c r="L173" s="125"/>
      <c r="M173" s="149">
        <v>3</v>
      </c>
      <c r="N173" s="149" t="str">
        <f>+IF(K173="Yes",M173,"")</f>
        <v/>
      </c>
      <c r="O173" s="189"/>
      <c r="P173" s="199"/>
      <c r="Q173" s="199"/>
      <c r="R173" s="129"/>
      <c r="S173" s="125"/>
      <c r="T173" s="153"/>
      <c r="U173" s="164"/>
      <c r="V173" s="126"/>
    </row>
    <row r="174" spans="1:22" s="174" customFormat="1" ht="47.25" x14ac:dyDescent="0.25">
      <c r="A174" s="125"/>
      <c r="B174" s="116"/>
      <c r="C174" s="116"/>
      <c r="D174" s="126"/>
      <c r="E174" s="126"/>
      <c r="F174" s="125" t="s">
        <v>372</v>
      </c>
      <c r="G174" s="125" t="s">
        <v>882</v>
      </c>
      <c r="H174" s="333" t="s">
        <v>958</v>
      </c>
      <c r="I174" s="125"/>
      <c r="J174" s="116" t="s">
        <v>809</v>
      </c>
      <c r="K174" s="149" t="s">
        <v>30</v>
      </c>
      <c r="L174" s="125"/>
      <c r="M174" s="149">
        <v>4</v>
      </c>
      <c r="N174" s="149" t="str">
        <f>+IF(K174="Yes",M174,"")</f>
        <v/>
      </c>
      <c r="O174" s="189"/>
      <c r="P174" s="199"/>
      <c r="Q174" s="199"/>
      <c r="R174" s="129"/>
      <c r="S174" s="125"/>
      <c r="T174" s="153"/>
      <c r="U174" s="164"/>
      <c r="V174" s="126"/>
    </row>
    <row r="175" spans="1:22" s="174" customFormat="1" ht="47.25" x14ac:dyDescent="0.25">
      <c r="A175" s="130"/>
      <c r="B175" s="131"/>
      <c r="C175" s="131"/>
      <c r="D175" s="132"/>
      <c r="E175" s="132"/>
      <c r="F175" s="130" t="s">
        <v>372</v>
      </c>
      <c r="G175" s="130" t="s">
        <v>882</v>
      </c>
      <c r="H175" s="334" t="s">
        <v>958</v>
      </c>
      <c r="I175" s="130"/>
      <c r="J175" s="131" t="s">
        <v>810</v>
      </c>
      <c r="K175" s="149" t="s">
        <v>30</v>
      </c>
      <c r="L175" s="125"/>
      <c r="M175" s="149">
        <v>5</v>
      </c>
      <c r="N175" s="149" t="str">
        <f>+IF(K175="Yes",M175,"")</f>
        <v/>
      </c>
      <c r="O175" s="189"/>
      <c r="P175" s="199"/>
      <c r="Q175" s="199"/>
      <c r="R175" s="135"/>
      <c r="S175" s="130"/>
      <c r="T175" s="153"/>
      <c r="U175" s="164"/>
      <c r="V175" s="132"/>
    </row>
    <row r="176" spans="1:22" s="172" customFormat="1" ht="126" x14ac:dyDescent="0.25">
      <c r="A176" s="2" t="s">
        <v>942</v>
      </c>
      <c r="B176" s="4" t="s">
        <v>336</v>
      </c>
      <c r="C176" s="4" t="s">
        <v>367</v>
      </c>
      <c r="D176" s="114" t="s">
        <v>376</v>
      </c>
      <c r="E176" s="266" t="s">
        <v>21</v>
      </c>
      <c r="F176" s="2" t="s">
        <v>377</v>
      </c>
      <c r="G176" s="2" t="s">
        <v>378</v>
      </c>
      <c r="H176" s="2" t="s">
        <v>958</v>
      </c>
      <c r="I176" s="2"/>
      <c r="J176" s="4" t="s">
        <v>811</v>
      </c>
      <c r="K176" s="115" t="s">
        <v>30</v>
      </c>
      <c r="L176" s="139" t="s">
        <v>954</v>
      </c>
      <c r="M176" s="5">
        <f t="shared" ref="M176:M207" si="65">+$W$17</f>
        <v>5</v>
      </c>
      <c r="N176" s="5">
        <f t="shared" ref="N176:N207" si="66">+IF(K176="Yes",M176,$X$17)</f>
        <v>1</v>
      </c>
      <c r="O176" s="190">
        <f t="shared" ref="O176" si="67">IF(K176="yes",(IF(L176=$Y$17,$Y$18,IF(L176=$Z$17,$Z$18,$AA$18))),$Z$18)</f>
        <v>1</v>
      </c>
      <c r="P176" s="200">
        <f t="shared" ref="P176:P207" si="68">+M176*$O176</f>
        <v>5</v>
      </c>
      <c r="Q176" s="200">
        <f t="shared" ref="Q176:Q207" si="69">+N176*$O176</f>
        <v>1</v>
      </c>
      <c r="R176" s="2"/>
      <c r="S176" s="2"/>
      <c r="T176" s="164"/>
      <c r="U176" s="161"/>
      <c r="V176" s="114"/>
    </row>
    <row r="177" spans="1:22" s="172" customFormat="1" ht="78.75" x14ac:dyDescent="0.25">
      <c r="A177" s="2">
        <v>5.1100000000000003</v>
      </c>
      <c r="B177" s="4" t="s">
        <v>336</v>
      </c>
      <c r="C177" s="4" t="s">
        <v>379</v>
      </c>
      <c r="D177" s="114" t="s">
        <v>380</v>
      </c>
      <c r="E177" s="266" t="s">
        <v>21</v>
      </c>
      <c r="F177" s="2" t="s">
        <v>1072</v>
      </c>
      <c r="G177" s="2" t="s">
        <v>812</v>
      </c>
      <c r="H177" s="2" t="s">
        <v>958</v>
      </c>
      <c r="I177" s="2"/>
      <c r="J177" s="116" t="s">
        <v>1073</v>
      </c>
      <c r="K177" s="115" t="s">
        <v>30</v>
      </c>
      <c r="L177" s="139" t="s">
        <v>954</v>
      </c>
      <c r="M177" s="5">
        <f t="shared" si="65"/>
        <v>5</v>
      </c>
      <c r="N177" s="5">
        <f t="shared" si="66"/>
        <v>1</v>
      </c>
      <c r="O177" s="190">
        <f t="shared" ref="O177" si="70">IF(K177="yes",(IF(L177=$Y$17,$Y$18,IF(L177=$Z$17,$Z$18,$AA$18))),$Z$18)</f>
        <v>1</v>
      </c>
      <c r="P177" s="200">
        <f t="shared" si="68"/>
        <v>5</v>
      </c>
      <c r="Q177" s="200">
        <f t="shared" si="69"/>
        <v>1</v>
      </c>
      <c r="R177" s="2"/>
      <c r="S177" s="2"/>
      <c r="T177" s="164"/>
      <c r="U177" s="161"/>
      <c r="V177" s="114"/>
    </row>
    <row r="178" spans="1:22" s="172" customFormat="1" ht="31.5" x14ac:dyDescent="0.25">
      <c r="A178" s="2">
        <v>5.12</v>
      </c>
      <c r="B178" s="4" t="s">
        <v>336</v>
      </c>
      <c r="C178" s="4" t="s">
        <v>379</v>
      </c>
      <c r="D178" s="114" t="s">
        <v>382</v>
      </c>
      <c r="E178" s="266" t="s">
        <v>21</v>
      </c>
      <c r="F178" s="2" t="s">
        <v>383</v>
      </c>
      <c r="G178" s="2" t="s">
        <v>813</v>
      </c>
      <c r="H178" s="2" t="s">
        <v>993</v>
      </c>
      <c r="I178" s="2"/>
      <c r="J178" s="4" t="s">
        <v>814</v>
      </c>
      <c r="K178" s="115" t="s">
        <v>30</v>
      </c>
      <c r="L178" s="139" t="s">
        <v>954</v>
      </c>
      <c r="M178" s="5">
        <f t="shared" si="65"/>
        <v>5</v>
      </c>
      <c r="N178" s="5">
        <f t="shared" si="66"/>
        <v>1</v>
      </c>
      <c r="O178" s="190">
        <f t="shared" ref="O178" si="71">IF(K178="yes",(IF(L178=$Y$17,$Y$18,IF(L178=$Z$17,$Z$18,$AA$18))),$Z$18)</f>
        <v>1</v>
      </c>
      <c r="P178" s="200">
        <f t="shared" si="68"/>
        <v>5</v>
      </c>
      <c r="Q178" s="200">
        <f t="shared" si="69"/>
        <v>1</v>
      </c>
      <c r="R178" s="2"/>
      <c r="S178" s="2"/>
      <c r="T178" s="164"/>
      <c r="U178" s="161"/>
      <c r="V178" s="114"/>
    </row>
    <row r="179" spans="1:22" s="172" customFormat="1" ht="47.25" x14ac:dyDescent="0.25">
      <c r="A179" s="2">
        <v>5.13</v>
      </c>
      <c r="B179" s="4" t="s">
        <v>336</v>
      </c>
      <c r="C179" s="4" t="s">
        <v>379</v>
      </c>
      <c r="D179" s="114" t="s">
        <v>384</v>
      </c>
      <c r="E179" s="266" t="s">
        <v>21</v>
      </c>
      <c r="F179" s="2" t="s">
        <v>385</v>
      </c>
      <c r="G179" s="2" t="s">
        <v>815</v>
      </c>
      <c r="H179" s="2" t="s">
        <v>993</v>
      </c>
      <c r="I179" s="2"/>
      <c r="J179" s="2" t="s">
        <v>816</v>
      </c>
      <c r="K179" s="115" t="s">
        <v>30</v>
      </c>
      <c r="L179" s="139" t="s">
        <v>956</v>
      </c>
      <c r="M179" s="5">
        <f t="shared" si="65"/>
        <v>5</v>
      </c>
      <c r="N179" s="5">
        <f t="shared" si="66"/>
        <v>1</v>
      </c>
      <c r="O179" s="190">
        <f t="shared" ref="O179:O180" si="72">IF(K179="yes",(IF(L179=$Y$17,$Y$18,IF(L179=$Z$17,$Z$18,$AA$18))),$Z$18)</f>
        <v>1</v>
      </c>
      <c r="P179" s="200">
        <f t="shared" si="68"/>
        <v>5</v>
      </c>
      <c r="Q179" s="200">
        <f t="shared" si="69"/>
        <v>1</v>
      </c>
      <c r="R179" s="2"/>
      <c r="S179" s="2"/>
      <c r="T179" s="164"/>
      <c r="U179" s="161"/>
      <c r="V179" s="114"/>
    </row>
    <row r="180" spans="1:22" s="172" customFormat="1" ht="63" x14ac:dyDescent="0.25">
      <c r="A180" s="2">
        <v>5.14</v>
      </c>
      <c r="B180" s="4" t="s">
        <v>336</v>
      </c>
      <c r="C180" s="4" t="s">
        <v>379</v>
      </c>
      <c r="D180" s="114" t="s">
        <v>387</v>
      </c>
      <c r="E180" s="266" t="s">
        <v>21</v>
      </c>
      <c r="F180" s="2" t="s">
        <v>883</v>
      </c>
      <c r="G180" s="2" t="s">
        <v>884</v>
      </c>
      <c r="H180" s="2" t="s">
        <v>993</v>
      </c>
      <c r="I180" s="2"/>
      <c r="J180" s="4" t="s">
        <v>885</v>
      </c>
      <c r="K180" s="115" t="s">
        <v>30</v>
      </c>
      <c r="L180" s="139" t="s">
        <v>954</v>
      </c>
      <c r="M180" s="5">
        <f t="shared" si="65"/>
        <v>5</v>
      </c>
      <c r="N180" s="5">
        <f t="shared" si="66"/>
        <v>1</v>
      </c>
      <c r="O180" s="190">
        <f t="shared" si="72"/>
        <v>1</v>
      </c>
      <c r="P180" s="200">
        <f t="shared" si="68"/>
        <v>5</v>
      </c>
      <c r="Q180" s="200">
        <f t="shared" si="69"/>
        <v>1</v>
      </c>
      <c r="R180" s="2"/>
      <c r="S180" s="2"/>
      <c r="T180" s="164"/>
      <c r="U180" s="161"/>
      <c r="V180" s="114"/>
    </row>
    <row r="181" spans="1:22" s="172" customFormat="1" ht="47.25" x14ac:dyDescent="0.25">
      <c r="A181" s="2">
        <v>5.15</v>
      </c>
      <c r="B181" s="4" t="s">
        <v>336</v>
      </c>
      <c r="C181" s="4" t="s">
        <v>393</v>
      </c>
      <c r="D181" s="114" t="s">
        <v>394</v>
      </c>
      <c r="E181" s="266" t="s">
        <v>21</v>
      </c>
      <c r="F181" s="2" t="s">
        <v>395</v>
      </c>
      <c r="G181" s="2" t="s">
        <v>817</v>
      </c>
      <c r="H181" s="2" t="s">
        <v>435</v>
      </c>
      <c r="I181" s="2"/>
      <c r="J181" s="4" t="s">
        <v>818</v>
      </c>
      <c r="K181" s="115" t="s">
        <v>30</v>
      </c>
      <c r="L181" s="139" t="s">
        <v>956</v>
      </c>
      <c r="M181" s="5">
        <f t="shared" si="65"/>
        <v>5</v>
      </c>
      <c r="N181" s="5">
        <f t="shared" si="66"/>
        <v>1</v>
      </c>
      <c r="O181" s="190">
        <f t="shared" ref="O181:O182" si="73">IF(K181="yes",(IF(L181=$Y$17,$Y$18,IF(L181=$Z$17,$Z$18,$AA$18))),$Z$18)</f>
        <v>1</v>
      </c>
      <c r="P181" s="200">
        <f t="shared" si="68"/>
        <v>5</v>
      </c>
      <c r="Q181" s="200">
        <f t="shared" si="69"/>
        <v>1</v>
      </c>
      <c r="R181" s="2"/>
      <c r="S181" s="2"/>
      <c r="T181" s="164"/>
      <c r="U181" s="161"/>
      <c r="V181" s="114"/>
    </row>
    <row r="182" spans="1:22" s="172" customFormat="1" ht="47.25" x14ac:dyDescent="0.25">
      <c r="A182" s="2">
        <v>5.16</v>
      </c>
      <c r="B182" s="4" t="s">
        <v>336</v>
      </c>
      <c r="C182" s="4" t="s">
        <v>393</v>
      </c>
      <c r="D182" s="114" t="s">
        <v>397</v>
      </c>
      <c r="E182" s="266" t="s">
        <v>21</v>
      </c>
      <c r="F182" s="2" t="s">
        <v>886</v>
      </c>
      <c r="G182" s="2" t="s">
        <v>819</v>
      </c>
      <c r="H182" s="2" t="s">
        <v>435</v>
      </c>
      <c r="I182" s="2"/>
      <c r="J182" s="4" t="s">
        <v>887</v>
      </c>
      <c r="K182" s="115" t="s">
        <v>30</v>
      </c>
      <c r="L182" s="139" t="s">
        <v>954</v>
      </c>
      <c r="M182" s="5">
        <f t="shared" si="65"/>
        <v>5</v>
      </c>
      <c r="N182" s="5">
        <f t="shared" si="66"/>
        <v>1</v>
      </c>
      <c r="O182" s="190">
        <f t="shared" si="73"/>
        <v>1</v>
      </c>
      <c r="P182" s="200">
        <f t="shared" si="68"/>
        <v>5</v>
      </c>
      <c r="Q182" s="200">
        <f t="shared" si="69"/>
        <v>1</v>
      </c>
      <c r="R182" s="2"/>
      <c r="S182" s="2"/>
      <c r="T182" s="164"/>
      <c r="U182" s="161"/>
      <c r="V182" s="114"/>
    </row>
    <row r="183" spans="1:22" s="172" customFormat="1" ht="47.25" x14ac:dyDescent="0.25">
      <c r="A183" s="2">
        <v>5.17</v>
      </c>
      <c r="B183" s="4" t="s">
        <v>336</v>
      </c>
      <c r="C183" s="4" t="s">
        <v>393</v>
      </c>
      <c r="D183" s="114" t="s">
        <v>399</v>
      </c>
      <c r="E183" s="266" t="s">
        <v>26</v>
      </c>
      <c r="F183" s="2" t="s">
        <v>400</v>
      </c>
      <c r="G183" s="2" t="s">
        <v>401</v>
      </c>
      <c r="H183" s="2" t="s">
        <v>426</v>
      </c>
      <c r="I183" s="2"/>
      <c r="J183" s="4" t="s">
        <v>820</v>
      </c>
      <c r="K183" s="115" t="s">
        <v>30</v>
      </c>
      <c r="L183" s="139" t="s">
        <v>954</v>
      </c>
      <c r="M183" s="5">
        <f t="shared" si="65"/>
        <v>5</v>
      </c>
      <c r="N183" s="5">
        <f t="shared" si="66"/>
        <v>1</v>
      </c>
      <c r="O183" s="190">
        <f t="shared" ref="O183" si="74">IF(K183="yes",(IF(L183=$Y$17,$Y$18,IF(L183=$Z$17,$Z$18,$AA$18))),$Z$18)</f>
        <v>1</v>
      </c>
      <c r="P183" s="200">
        <f t="shared" si="68"/>
        <v>5</v>
      </c>
      <c r="Q183" s="200">
        <f t="shared" si="69"/>
        <v>1</v>
      </c>
      <c r="R183" s="2"/>
      <c r="S183" s="2"/>
      <c r="T183" s="164"/>
      <c r="U183" s="161"/>
      <c r="V183" s="114"/>
    </row>
    <row r="184" spans="1:22" s="172" customFormat="1" ht="47.25" x14ac:dyDescent="0.25">
      <c r="A184" s="2">
        <v>5.18</v>
      </c>
      <c r="B184" s="4" t="s">
        <v>336</v>
      </c>
      <c r="C184" s="4" t="s">
        <v>393</v>
      </c>
      <c r="D184" s="114" t="s">
        <v>402</v>
      </c>
      <c r="E184" s="266" t="s">
        <v>26</v>
      </c>
      <c r="F184" s="2" t="s">
        <v>821</v>
      </c>
      <c r="G184" s="2" t="s">
        <v>404</v>
      </c>
      <c r="H184" s="2" t="s">
        <v>426</v>
      </c>
      <c r="I184" s="2"/>
      <c r="J184" s="4" t="s">
        <v>822</v>
      </c>
      <c r="K184" s="115" t="s">
        <v>30</v>
      </c>
      <c r="L184" s="139" t="s">
        <v>954</v>
      </c>
      <c r="M184" s="5">
        <f t="shared" si="65"/>
        <v>5</v>
      </c>
      <c r="N184" s="5">
        <f t="shared" si="66"/>
        <v>1</v>
      </c>
      <c r="O184" s="190">
        <f t="shared" ref="O184" si="75">IF(K184="yes",(IF(L184=$Y$17,$Y$18,IF(L184=$Z$17,$Z$18,$AA$18))),$Z$18)</f>
        <v>1</v>
      </c>
      <c r="P184" s="200">
        <f t="shared" si="68"/>
        <v>5</v>
      </c>
      <c r="Q184" s="200">
        <f t="shared" si="69"/>
        <v>1</v>
      </c>
      <c r="R184" s="2"/>
      <c r="S184" s="2"/>
      <c r="T184" s="164"/>
      <c r="U184" s="161"/>
      <c r="V184" s="114"/>
    </row>
    <row r="185" spans="1:22" s="172" customFormat="1" ht="47.25" x14ac:dyDescent="0.25">
      <c r="A185" s="2">
        <v>5.19</v>
      </c>
      <c r="B185" s="4" t="s">
        <v>336</v>
      </c>
      <c r="C185" s="4" t="s">
        <v>408</v>
      </c>
      <c r="D185" s="117" t="s">
        <v>409</v>
      </c>
      <c r="E185" s="266" t="s">
        <v>21</v>
      </c>
      <c r="F185" s="2" t="s">
        <v>410</v>
      </c>
      <c r="G185" s="2" t="s">
        <v>823</v>
      </c>
      <c r="H185" s="117" t="s">
        <v>409</v>
      </c>
      <c r="I185" s="2"/>
      <c r="J185" s="117" t="s">
        <v>824</v>
      </c>
      <c r="K185" s="115" t="s">
        <v>30</v>
      </c>
      <c r="L185" s="139" t="s">
        <v>954</v>
      </c>
      <c r="M185" s="5">
        <f t="shared" si="65"/>
        <v>5</v>
      </c>
      <c r="N185" s="5">
        <f t="shared" si="66"/>
        <v>1</v>
      </c>
      <c r="O185" s="190">
        <f t="shared" ref="O185" si="76">IF(K185="yes",(IF(L185=$Y$17,$Y$18,IF(L185=$Z$17,$Z$18,$AA$18))),$Z$18)</f>
        <v>1</v>
      </c>
      <c r="P185" s="200">
        <f t="shared" si="68"/>
        <v>5</v>
      </c>
      <c r="Q185" s="200">
        <f t="shared" si="69"/>
        <v>1</v>
      </c>
      <c r="R185" s="2"/>
      <c r="S185" s="2"/>
      <c r="T185" s="164"/>
      <c r="U185" s="161"/>
      <c r="V185" s="117"/>
    </row>
    <row r="186" spans="1:22" s="172" customFormat="1" ht="47.25" x14ac:dyDescent="0.25">
      <c r="A186" s="2" t="s">
        <v>943</v>
      </c>
      <c r="B186" s="4" t="s">
        <v>336</v>
      </c>
      <c r="C186" s="4" t="s">
        <v>408</v>
      </c>
      <c r="D186" s="114" t="s">
        <v>411</v>
      </c>
      <c r="E186" s="266" t="s">
        <v>21</v>
      </c>
      <c r="F186" s="2" t="s">
        <v>412</v>
      </c>
      <c r="G186" s="2" t="s">
        <v>823</v>
      </c>
      <c r="H186" s="2" t="str">
        <f t="shared" ref="H186:H198" si="77">+D186</f>
        <v>Receipt File Under Taher Scheme</v>
      </c>
      <c r="I186" s="2"/>
      <c r="J186" s="114" t="s">
        <v>825</v>
      </c>
      <c r="K186" s="115" t="s">
        <v>30</v>
      </c>
      <c r="L186" s="139" t="s">
        <v>954</v>
      </c>
      <c r="M186" s="5">
        <f t="shared" si="65"/>
        <v>5</v>
      </c>
      <c r="N186" s="5">
        <f t="shared" si="66"/>
        <v>1</v>
      </c>
      <c r="O186" s="190">
        <f t="shared" ref="O186" si="78">IF(K186="yes",(IF(L186=$Y$17,$Y$18,IF(L186=$Z$17,$Z$18,$AA$18))),$Z$18)</f>
        <v>1</v>
      </c>
      <c r="P186" s="200">
        <f t="shared" si="68"/>
        <v>5</v>
      </c>
      <c r="Q186" s="200">
        <f t="shared" si="69"/>
        <v>1</v>
      </c>
      <c r="R186" s="2"/>
      <c r="S186" s="2"/>
      <c r="T186" s="164"/>
      <c r="U186" s="161"/>
      <c r="V186" s="114"/>
    </row>
    <row r="187" spans="1:22" s="172" customFormat="1" ht="78.75" x14ac:dyDescent="0.25">
      <c r="A187" s="2">
        <v>5.21</v>
      </c>
      <c r="B187" s="4" t="s">
        <v>336</v>
      </c>
      <c r="C187" s="4" t="s">
        <v>408</v>
      </c>
      <c r="D187" s="114" t="s">
        <v>413</v>
      </c>
      <c r="E187" s="266" t="s">
        <v>21</v>
      </c>
      <c r="F187" s="118" t="s">
        <v>888</v>
      </c>
      <c r="G187" s="2" t="s">
        <v>823</v>
      </c>
      <c r="H187" s="2" t="str">
        <f t="shared" si="77"/>
        <v>Panchnama file for Mohammedi Scheme</v>
      </c>
      <c r="I187" s="2"/>
      <c r="J187" s="114" t="s">
        <v>826</v>
      </c>
      <c r="K187" s="115" t="s">
        <v>30</v>
      </c>
      <c r="L187" s="139" t="s">
        <v>954</v>
      </c>
      <c r="M187" s="5">
        <f t="shared" si="65"/>
        <v>5</v>
      </c>
      <c r="N187" s="5">
        <f t="shared" si="66"/>
        <v>1</v>
      </c>
      <c r="O187" s="190">
        <f t="shared" ref="O187" si="79">IF(K187="yes",(IF(L187=$Y$17,$Y$18,IF(L187=$Z$17,$Z$18,$AA$18))),$Z$18)</f>
        <v>1</v>
      </c>
      <c r="P187" s="200">
        <f t="shared" si="68"/>
        <v>5</v>
      </c>
      <c r="Q187" s="200">
        <f t="shared" si="69"/>
        <v>1</v>
      </c>
      <c r="R187" s="2"/>
      <c r="S187" s="2"/>
      <c r="T187" s="164"/>
      <c r="U187" s="161"/>
      <c r="V187" s="114"/>
    </row>
    <row r="188" spans="1:22" s="172" customFormat="1" ht="126" x14ac:dyDescent="0.25">
      <c r="A188" s="2">
        <v>5.22</v>
      </c>
      <c r="B188" s="4" t="s">
        <v>336</v>
      </c>
      <c r="C188" s="4" t="s">
        <v>408</v>
      </c>
      <c r="D188" s="114" t="s">
        <v>416</v>
      </c>
      <c r="E188" s="266" t="s">
        <v>21</v>
      </c>
      <c r="F188" s="2" t="s">
        <v>417</v>
      </c>
      <c r="G188" s="2" t="s">
        <v>823</v>
      </c>
      <c r="H188" s="2" t="str">
        <f t="shared" si="77"/>
        <v>Individual File For Each Contributor In Husain Scheme</v>
      </c>
      <c r="I188" s="2"/>
      <c r="J188" s="114" t="s">
        <v>827</v>
      </c>
      <c r="K188" s="115" t="s">
        <v>30</v>
      </c>
      <c r="L188" s="139" t="s">
        <v>954</v>
      </c>
      <c r="M188" s="5">
        <f t="shared" si="65"/>
        <v>5</v>
      </c>
      <c r="N188" s="5">
        <f t="shared" si="66"/>
        <v>1</v>
      </c>
      <c r="O188" s="190">
        <f t="shared" ref="O188" si="80">IF(K188="yes",(IF(L188=$Y$17,$Y$18,IF(L188=$Z$17,$Z$18,$AA$18))),$Z$18)</f>
        <v>1</v>
      </c>
      <c r="P188" s="200">
        <f t="shared" si="68"/>
        <v>5</v>
      </c>
      <c r="Q188" s="200">
        <f t="shared" si="69"/>
        <v>1</v>
      </c>
      <c r="R188" s="2"/>
      <c r="S188" s="2"/>
      <c r="T188" s="164"/>
      <c r="U188" s="161"/>
      <c r="V188" s="114"/>
    </row>
    <row r="189" spans="1:22" s="172" customFormat="1" ht="157.5" x14ac:dyDescent="0.25">
      <c r="A189" s="2">
        <v>5.23</v>
      </c>
      <c r="B189" s="4" t="s">
        <v>336</v>
      </c>
      <c r="C189" s="4" t="s">
        <v>408</v>
      </c>
      <c r="D189" s="114" t="s">
        <v>418</v>
      </c>
      <c r="E189" s="266" t="s">
        <v>21</v>
      </c>
      <c r="F189" s="2" t="s">
        <v>419</v>
      </c>
      <c r="G189" s="2" t="s">
        <v>823</v>
      </c>
      <c r="H189" s="2" t="str">
        <f t="shared" si="77"/>
        <v>Individual File For Each Qardan Hasana Applicant</v>
      </c>
      <c r="I189" s="2"/>
      <c r="J189" s="114" t="s">
        <v>828</v>
      </c>
      <c r="K189" s="115" t="s">
        <v>30</v>
      </c>
      <c r="L189" s="139" t="s">
        <v>954</v>
      </c>
      <c r="M189" s="5">
        <f t="shared" si="65"/>
        <v>5</v>
      </c>
      <c r="N189" s="5">
        <f t="shared" si="66"/>
        <v>1</v>
      </c>
      <c r="O189" s="190">
        <f t="shared" ref="O189" si="81">IF(K189="yes",(IF(L189=$Y$17,$Y$18,IF(L189=$Z$17,$Z$18,$AA$18))),$Z$18)</f>
        <v>1</v>
      </c>
      <c r="P189" s="200">
        <f t="shared" si="68"/>
        <v>5</v>
      </c>
      <c r="Q189" s="200">
        <f t="shared" si="69"/>
        <v>1</v>
      </c>
      <c r="R189" s="2"/>
      <c r="S189" s="2"/>
      <c r="T189" s="164"/>
      <c r="U189" s="161"/>
      <c r="V189" s="114"/>
    </row>
    <row r="190" spans="1:22" s="172" customFormat="1" ht="78.75" x14ac:dyDescent="0.25">
      <c r="A190" s="2">
        <v>5.24</v>
      </c>
      <c r="B190" s="4" t="s">
        <v>336</v>
      </c>
      <c r="C190" s="4" t="s">
        <v>408</v>
      </c>
      <c r="D190" s="114" t="s">
        <v>420</v>
      </c>
      <c r="E190" s="266" t="s">
        <v>21</v>
      </c>
      <c r="F190" s="2" t="s">
        <v>421</v>
      </c>
      <c r="G190" s="2" t="s">
        <v>823</v>
      </c>
      <c r="H190" s="2" t="str">
        <f t="shared" si="77"/>
        <v>Repayment File</v>
      </c>
      <c r="I190" s="2"/>
      <c r="J190" s="114" t="s">
        <v>829</v>
      </c>
      <c r="K190" s="115" t="s">
        <v>30</v>
      </c>
      <c r="L190" s="139" t="s">
        <v>956</v>
      </c>
      <c r="M190" s="5">
        <f t="shared" si="65"/>
        <v>5</v>
      </c>
      <c r="N190" s="5">
        <f t="shared" si="66"/>
        <v>1</v>
      </c>
      <c r="O190" s="190">
        <f t="shared" ref="O190:O191" si="82">IF(K190="yes",(IF(L190=$Y$17,$Y$18,IF(L190=$Z$17,$Z$18,$AA$18))),$Z$18)</f>
        <v>1</v>
      </c>
      <c r="P190" s="200">
        <f t="shared" si="68"/>
        <v>5</v>
      </c>
      <c r="Q190" s="200">
        <f t="shared" si="69"/>
        <v>1</v>
      </c>
      <c r="R190" s="2"/>
      <c r="S190" s="2"/>
      <c r="T190" s="164"/>
      <c r="U190" s="161"/>
      <c r="V190" s="114"/>
    </row>
    <row r="191" spans="1:22" s="172" customFormat="1" ht="94.5" x14ac:dyDescent="0.25">
      <c r="A191" s="2">
        <v>5.25</v>
      </c>
      <c r="B191" s="4" t="s">
        <v>336</v>
      </c>
      <c r="C191" s="4" t="s">
        <v>408</v>
      </c>
      <c r="D191" s="114" t="s">
        <v>422</v>
      </c>
      <c r="E191" s="266" t="s">
        <v>21</v>
      </c>
      <c r="F191" s="2" t="s">
        <v>423</v>
      </c>
      <c r="G191" s="2" t="s">
        <v>823</v>
      </c>
      <c r="H191" s="2" t="str">
        <f t="shared" si="77"/>
        <v>Separate Bank File For Each Bank Account</v>
      </c>
      <c r="I191" s="2"/>
      <c r="J191" s="114" t="s">
        <v>830</v>
      </c>
      <c r="K191" s="115" t="s">
        <v>30</v>
      </c>
      <c r="L191" s="139" t="s">
        <v>956</v>
      </c>
      <c r="M191" s="5">
        <f t="shared" si="65"/>
        <v>5</v>
      </c>
      <c r="N191" s="5">
        <f t="shared" si="66"/>
        <v>1</v>
      </c>
      <c r="O191" s="190">
        <f t="shared" si="82"/>
        <v>1</v>
      </c>
      <c r="P191" s="200">
        <f t="shared" si="68"/>
        <v>5</v>
      </c>
      <c r="Q191" s="200">
        <f t="shared" si="69"/>
        <v>1</v>
      </c>
      <c r="R191" s="2"/>
      <c r="S191" s="2"/>
      <c r="T191" s="164"/>
      <c r="U191" s="161"/>
      <c r="V191" s="114"/>
    </row>
    <row r="192" spans="1:22" s="172" customFormat="1" ht="78.75" x14ac:dyDescent="0.25">
      <c r="A192" s="2">
        <v>5.26</v>
      </c>
      <c r="B192" s="4" t="s">
        <v>336</v>
      </c>
      <c r="C192" s="4" t="s">
        <v>408</v>
      </c>
      <c r="D192" s="114" t="s">
        <v>424</v>
      </c>
      <c r="E192" s="266" t="s">
        <v>21</v>
      </c>
      <c r="F192" s="2" t="s">
        <v>425</v>
      </c>
      <c r="G192" s="2" t="s">
        <v>823</v>
      </c>
      <c r="H192" s="2" t="str">
        <f t="shared" si="77"/>
        <v>Defaulter File</v>
      </c>
      <c r="I192" s="2"/>
      <c r="J192" s="114" t="s">
        <v>831</v>
      </c>
      <c r="K192" s="115" t="s">
        <v>30</v>
      </c>
      <c r="L192" s="139" t="s">
        <v>954</v>
      </c>
      <c r="M192" s="5">
        <f t="shared" si="65"/>
        <v>5</v>
      </c>
      <c r="N192" s="5">
        <f t="shared" si="66"/>
        <v>1</v>
      </c>
      <c r="O192" s="190">
        <f t="shared" ref="O192" si="83">IF(K192="yes",(IF(L192=$Y$17,$Y$18,IF(L192=$Z$17,$Z$18,$AA$18))),$Z$18)</f>
        <v>1</v>
      </c>
      <c r="P192" s="200">
        <f t="shared" si="68"/>
        <v>5</v>
      </c>
      <c r="Q192" s="200">
        <f t="shared" si="69"/>
        <v>1</v>
      </c>
      <c r="R192" s="2"/>
      <c r="S192" s="2"/>
      <c r="T192" s="164"/>
      <c r="U192" s="161"/>
      <c r="V192" s="114"/>
    </row>
    <row r="193" spans="1:22" s="172" customFormat="1" ht="78.75" x14ac:dyDescent="0.25">
      <c r="A193" s="2">
        <v>5.27</v>
      </c>
      <c r="B193" s="4" t="s">
        <v>336</v>
      </c>
      <c r="C193" s="4" t="s">
        <v>408</v>
      </c>
      <c r="D193" s="114" t="s">
        <v>426</v>
      </c>
      <c r="E193" s="266" t="s">
        <v>21</v>
      </c>
      <c r="F193" s="2" t="s">
        <v>427</v>
      </c>
      <c r="G193" s="2" t="s">
        <v>428</v>
      </c>
      <c r="H193" s="2" t="str">
        <f t="shared" si="77"/>
        <v>Minutes File</v>
      </c>
      <c r="I193" s="2"/>
      <c r="J193" s="114" t="s">
        <v>832</v>
      </c>
      <c r="K193" s="115" t="s">
        <v>30</v>
      </c>
      <c r="L193" s="139" t="s">
        <v>954</v>
      </c>
      <c r="M193" s="5">
        <f t="shared" si="65"/>
        <v>5</v>
      </c>
      <c r="N193" s="5">
        <f t="shared" si="66"/>
        <v>1</v>
      </c>
      <c r="O193" s="190">
        <f t="shared" ref="O193" si="84">IF(K193="yes",(IF(L193=$Y$17,$Y$18,IF(L193=$Z$17,$Z$18,$AA$18))),$Z$18)</f>
        <v>1</v>
      </c>
      <c r="P193" s="200">
        <f t="shared" si="68"/>
        <v>5</v>
      </c>
      <c r="Q193" s="200">
        <f t="shared" si="69"/>
        <v>1</v>
      </c>
      <c r="R193" s="2"/>
      <c r="S193" s="2"/>
      <c r="T193" s="164"/>
      <c r="U193" s="161"/>
      <c r="V193" s="114"/>
    </row>
    <row r="194" spans="1:22" s="172" customFormat="1" ht="47.25" x14ac:dyDescent="0.25">
      <c r="A194" s="2">
        <v>5.28</v>
      </c>
      <c r="B194" s="4" t="s">
        <v>336</v>
      </c>
      <c r="C194" s="4" t="s">
        <v>408</v>
      </c>
      <c r="D194" s="114" t="s">
        <v>429</v>
      </c>
      <c r="E194" s="266" t="s">
        <v>21</v>
      </c>
      <c r="F194" s="2" t="s">
        <v>430</v>
      </c>
      <c r="G194" s="2" t="s">
        <v>431</v>
      </c>
      <c r="H194" s="2" t="str">
        <f t="shared" si="77"/>
        <v>Circular Resolution File</v>
      </c>
      <c r="I194" s="2"/>
      <c r="J194" s="114" t="s">
        <v>833</v>
      </c>
      <c r="K194" s="115" t="s">
        <v>30</v>
      </c>
      <c r="L194" s="139" t="s">
        <v>954</v>
      </c>
      <c r="M194" s="5">
        <f t="shared" si="65"/>
        <v>5</v>
      </c>
      <c r="N194" s="5">
        <f t="shared" si="66"/>
        <v>1</v>
      </c>
      <c r="O194" s="190">
        <f t="shared" ref="O194" si="85">IF(K194="yes",(IF(L194=$Y$17,$Y$18,IF(L194=$Z$17,$Z$18,$AA$18))),$Z$18)</f>
        <v>1</v>
      </c>
      <c r="P194" s="200">
        <f t="shared" si="68"/>
        <v>5</v>
      </c>
      <c r="Q194" s="200">
        <f t="shared" si="69"/>
        <v>1</v>
      </c>
      <c r="R194" s="2"/>
      <c r="S194" s="2"/>
      <c r="T194" s="164"/>
      <c r="U194" s="161"/>
      <c r="V194" s="114"/>
    </row>
    <row r="195" spans="1:22" s="172" customFormat="1" ht="94.5" x14ac:dyDescent="0.25">
      <c r="A195" s="2">
        <v>5.29</v>
      </c>
      <c r="B195" s="4" t="s">
        <v>336</v>
      </c>
      <c r="C195" s="4" t="s">
        <v>408</v>
      </c>
      <c r="D195" s="114" t="s">
        <v>432</v>
      </c>
      <c r="E195" s="266" t="s">
        <v>21</v>
      </c>
      <c r="F195" s="2" t="s">
        <v>433</v>
      </c>
      <c r="G195" s="2" t="s">
        <v>434</v>
      </c>
      <c r="H195" s="2" t="str">
        <f t="shared" si="77"/>
        <v xml:space="preserve">Correspondence file with Hasanaat al-Qard al-Hasan al-Burhaniyah
Department and Alvazaratus Saifiyah </v>
      </c>
      <c r="I195" s="2"/>
      <c r="J195" s="114" t="s">
        <v>432</v>
      </c>
      <c r="K195" s="115" t="s">
        <v>30</v>
      </c>
      <c r="L195" s="139" t="s">
        <v>954</v>
      </c>
      <c r="M195" s="5">
        <f t="shared" si="65"/>
        <v>5</v>
      </c>
      <c r="N195" s="5">
        <f t="shared" si="66"/>
        <v>1</v>
      </c>
      <c r="O195" s="190">
        <f t="shared" ref="O195" si="86">IF(K195="yes",(IF(L195=$Y$17,$Y$18,IF(L195=$Z$17,$Z$18,$AA$18))),$Z$18)</f>
        <v>1</v>
      </c>
      <c r="P195" s="200">
        <f t="shared" si="68"/>
        <v>5</v>
      </c>
      <c r="Q195" s="200">
        <f t="shared" si="69"/>
        <v>1</v>
      </c>
      <c r="R195" s="2"/>
      <c r="S195" s="2"/>
      <c r="T195" s="164"/>
      <c r="U195" s="161"/>
      <c r="V195" s="114"/>
    </row>
    <row r="196" spans="1:22" s="172" customFormat="1" ht="47.25" x14ac:dyDescent="0.25">
      <c r="A196" s="2" t="s">
        <v>944</v>
      </c>
      <c r="B196" s="4" t="s">
        <v>336</v>
      </c>
      <c r="C196" s="4" t="s">
        <v>408</v>
      </c>
      <c r="D196" s="114" t="s">
        <v>435</v>
      </c>
      <c r="E196" s="266" t="s">
        <v>21</v>
      </c>
      <c r="F196" s="2" t="s">
        <v>436</v>
      </c>
      <c r="G196" s="2" t="s">
        <v>437</v>
      </c>
      <c r="H196" s="2" t="str">
        <f t="shared" si="77"/>
        <v>Audit File</v>
      </c>
      <c r="I196" s="2"/>
      <c r="J196" s="114" t="s">
        <v>435</v>
      </c>
      <c r="K196" s="115" t="s">
        <v>30</v>
      </c>
      <c r="L196" s="139" t="s">
        <v>956</v>
      </c>
      <c r="M196" s="5">
        <f t="shared" si="65"/>
        <v>5</v>
      </c>
      <c r="N196" s="5">
        <f t="shared" si="66"/>
        <v>1</v>
      </c>
      <c r="O196" s="190">
        <f t="shared" ref="O196" si="87">IF(K196="yes",(IF(L196=$Y$17,$Y$18,IF(L196=$Z$17,$Z$18,$AA$18))),$Z$18)</f>
        <v>1</v>
      </c>
      <c r="P196" s="200">
        <f t="shared" si="68"/>
        <v>5</v>
      </c>
      <c r="Q196" s="200">
        <f t="shared" si="69"/>
        <v>1</v>
      </c>
      <c r="R196" s="2"/>
      <c r="S196" s="2"/>
      <c r="T196" s="164"/>
      <c r="U196" s="161"/>
      <c r="V196" s="114"/>
    </row>
    <row r="197" spans="1:22" s="172" customFormat="1" ht="47.25" x14ac:dyDescent="0.25">
      <c r="A197" s="2">
        <v>5.31</v>
      </c>
      <c r="B197" s="4" t="s">
        <v>336</v>
      </c>
      <c r="C197" s="4" t="s">
        <v>408</v>
      </c>
      <c r="D197" s="114" t="s">
        <v>438</v>
      </c>
      <c r="E197" s="266" t="s">
        <v>21</v>
      </c>
      <c r="F197" s="2" t="s">
        <v>439</v>
      </c>
      <c r="G197" s="2" t="s">
        <v>440</v>
      </c>
      <c r="H197" s="2" t="str">
        <f t="shared" si="77"/>
        <v>General Correspondence File</v>
      </c>
      <c r="I197" s="2"/>
      <c r="J197" s="114" t="s">
        <v>438</v>
      </c>
      <c r="K197" s="115" t="s">
        <v>30</v>
      </c>
      <c r="L197" s="139" t="s">
        <v>956</v>
      </c>
      <c r="M197" s="5">
        <f t="shared" si="65"/>
        <v>5</v>
      </c>
      <c r="N197" s="5">
        <f t="shared" si="66"/>
        <v>1</v>
      </c>
      <c r="O197" s="190">
        <f t="shared" ref="O197" si="88">IF(K197="yes",(IF(L197=$Y$17,$Y$18,IF(L197=$Z$17,$Z$18,$AA$18))),$Z$18)</f>
        <v>1</v>
      </c>
      <c r="P197" s="200">
        <f t="shared" si="68"/>
        <v>5</v>
      </c>
      <c r="Q197" s="200">
        <f t="shared" si="69"/>
        <v>1</v>
      </c>
      <c r="R197" s="2"/>
      <c r="S197" s="2"/>
      <c r="T197" s="164"/>
      <c r="U197" s="161"/>
      <c r="V197" s="114"/>
    </row>
    <row r="198" spans="1:22" s="172" customFormat="1" ht="94.5" x14ac:dyDescent="0.25">
      <c r="A198" s="2">
        <v>5.32</v>
      </c>
      <c r="B198" s="4" t="s">
        <v>336</v>
      </c>
      <c r="C198" s="4" t="s">
        <v>889</v>
      </c>
      <c r="D198" s="114" t="s">
        <v>834</v>
      </c>
      <c r="E198" s="266" t="s">
        <v>21</v>
      </c>
      <c r="F198" s="2" t="s">
        <v>835</v>
      </c>
      <c r="G198" s="2" t="s">
        <v>890</v>
      </c>
      <c r="H198" s="2" t="str">
        <f t="shared" si="77"/>
        <v>Guarantor cheques in separate envelopes &amp; in safe vault</v>
      </c>
      <c r="I198" s="2"/>
      <c r="J198" s="4" t="s">
        <v>891</v>
      </c>
      <c r="K198" s="115" t="s">
        <v>30</v>
      </c>
      <c r="L198" s="139" t="s">
        <v>956</v>
      </c>
      <c r="M198" s="5">
        <f t="shared" si="65"/>
        <v>5</v>
      </c>
      <c r="N198" s="5">
        <f t="shared" si="66"/>
        <v>1</v>
      </c>
      <c r="O198" s="190">
        <f t="shared" ref="O198" si="89">IF(K198="yes",(IF(L198=$Y$17,$Y$18,IF(L198=$Z$17,$Z$18,$AA$18))),$Z$18)</f>
        <v>1</v>
      </c>
      <c r="P198" s="200">
        <f t="shared" si="68"/>
        <v>5</v>
      </c>
      <c r="Q198" s="200">
        <f t="shared" si="69"/>
        <v>1</v>
      </c>
      <c r="R198" s="2"/>
      <c r="S198" s="2"/>
      <c r="T198" s="164"/>
      <c r="U198" s="161"/>
      <c r="V198" s="114"/>
    </row>
    <row r="199" spans="1:22" s="172" customFormat="1" ht="63" x14ac:dyDescent="0.25">
      <c r="A199" s="2">
        <v>5.33</v>
      </c>
      <c r="B199" s="4" t="s">
        <v>336</v>
      </c>
      <c r="C199" s="4" t="s">
        <v>889</v>
      </c>
      <c r="D199" s="114" t="s">
        <v>447</v>
      </c>
      <c r="E199" s="266" t="s">
        <v>21</v>
      </c>
      <c r="F199" s="2" t="s">
        <v>448</v>
      </c>
      <c r="G199" s="2" t="s">
        <v>892</v>
      </c>
      <c r="H199" s="2" t="s">
        <v>958</v>
      </c>
      <c r="I199" s="2"/>
      <c r="J199" s="4" t="s">
        <v>893</v>
      </c>
      <c r="K199" s="115" t="s">
        <v>30</v>
      </c>
      <c r="L199" s="139" t="s">
        <v>954</v>
      </c>
      <c r="M199" s="5">
        <f t="shared" si="65"/>
        <v>5</v>
      </c>
      <c r="N199" s="5">
        <f t="shared" si="66"/>
        <v>1</v>
      </c>
      <c r="O199" s="190">
        <f t="shared" ref="O199" si="90">IF(K199="yes",(IF(L199=$Y$17,$Y$18,IF(L199=$Z$17,$Z$18,$AA$18))),$Z$18)</f>
        <v>1</v>
      </c>
      <c r="P199" s="200">
        <f t="shared" si="68"/>
        <v>5</v>
      </c>
      <c r="Q199" s="200">
        <f t="shared" si="69"/>
        <v>1</v>
      </c>
      <c r="R199" s="2"/>
      <c r="S199" s="2"/>
      <c r="T199" s="164"/>
      <c r="U199" s="161"/>
      <c r="V199" s="114"/>
    </row>
    <row r="200" spans="1:22" s="172" customFormat="1" ht="47.25" x14ac:dyDescent="0.25">
      <c r="A200" s="2">
        <v>5.34</v>
      </c>
      <c r="B200" s="4" t="s">
        <v>336</v>
      </c>
      <c r="C200" s="4" t="s">
        <v>450</v>
      </c>
      <c r="D200" s="114" t="s">
        <v>454</v>
      </c>
      <c r="E200" s="266" t="s">
        <v>21</v>
      </c>
      <c r="F200" s="2" t="s">
        <v>455</v>
      </c>
      <c r="G200" s="2" t="s">
        <v>456</v>
      </c>
      <c r="H200" s="2" t="s">
        <v>958</v>
      </c>
      <c r="I200" s="2"/>
      <c r="J200" s="4" t="s">
        <v>836</v>
      </c>
      <c r="K200" s="115" t="s">
        <v>30</v>
      </c>
      <c r="L200" s="139" t="s">
        <v>954</v>
      </c>
      <c r="M200" s="5">
        <f t="shared" si="65"/>
        <v>5</v>
      </c>
      <c r="N200" s="5">
        <f t="shared" si="66"/>
        <v>1</v>
      </c>
      <c r="O200" s="190">
        <f t="shared" ref="O200" si="91">IF(K200="yes",(IF(L200=$Y$17,$Y$18,IF(L200=$Z$17,$Z$18,$AA$18))),$Z$18)</f>
        <v>1</v>
      </c>
      <c r="P200" s="200">
        <f t="shared" si="68"/>
        <v>5</v>
      </c>
      <c r="Q200" s="200">
        <f t="shared" si="69"/>
        <v>1</v>
      </c>
      <c r="R200" s="2"/>
      <c r="S200" s="2"/>
      <c r="T200" s="164"/>
      <c r="U200" s="161"/>
      <c r="V200" s="114"/>
    </row>
    <row r="201" spans="1:22" s="172" customFormat="1" ht="63" x14ac:dyDescent="0.25">
      <c r="A201" s="2">
        <v>5.35</v>
      </c>
      <c r="B201" s="4" t="s">
        <v>336</v>
      </c>
      <c r="C201" s="4" t="s">
        <v>450</v>
      </c>
      <c r="D201" s="114" t="s">
        <v>457</v>
      </c>
      <c r="E201" s="266" t="s">
        <v>21</v>
      </c>
      <c r="F201" s="2" t="s">
        <v>458</v>
      </c>
      <c r="G201" s="2" t="s">
        <v>459</v>
      </c>
      <c r="H201" s="2" t="s">
        <v>958</v>
      </c>
      <c r="I201" s="2"/>
      <c r="J201" s="4" t="s">
        <v>894</v>
      </c>
      <c r="K201" s="115" t="s">
        <v>30</v>
      </c>
      <c r="L201" s="139" t="s">
        <v>954</v>
      </c>
      <c r="M201" s="5">
        <f t="shared" si="65"/>
        <v>5</v>
      </c>
      <c r="N201" s="5">
        <f t="shared" si="66"/>
        <v>1</v>
      </c>
      <c r="O201" s="190">
        <f t="shared" ref="O201" si="92">IF(K201="yes",(IF(L201=$Y$17,$Y$18,IF(L201=$Z$17,$Z$18,$AA$18))),$Z$18)</f>
        <v>1</v>
      </c>
      <c r="P201" s="200">
        <f t="shared" si="68"/>
        <v>5</v>
      </c>
      <c r="Q201" s="200">
        <f t="shared" si="69"/>
        <v>1</v>
      </c>
      <c r="R201" s="2"/>
      <c r="S201" s="2"/>
      <c r="T201" s="164"/>
      <c r="U201" s="161"/>
      <c r="V201" s="114"/>
    </row>
    <row r="202" spans="1:22" s="172" customFormat="1" ht="63" x14ac:dyDescent="0.25">
      <c r="A202" s="2">
        <v>5.36</v>
      </c>
      <c r="B202" s="4" t="s">
        <v>336</v>
      </c>
      <c r="C202" s="4" t="s">
        <v>450</v>
      </c>
      <c r="D202" s="114" t="s">
        <v>460</v>
      </c>
      <c r="E202" s="266" t="s">
        <v>21</v>
      </c>
      <c r="F202" s="2" t="s">
        <v>461</v>
      </c>
      <c r="G202" s="2" t="s">
        <v>462</v>
      </c>
      <c r="H202" s="2" t="s">
        <v>958</v>
      </c>
      <c r="I202" s="2"/>
      <c r="J202" s="4" t="s">
        <v>894</v>
      </c>
      <c r="K202" s="115" t="s">
        <v>30</v>
      </c>
      <c r="L202" s="139" t="s">
        <v>954</v>
      </c>
      <c r="M202" s="5">
        <f t="shared" si="65"/>
        <v>5</v>
      </c>
      <c r="N202" s="5">
        <f t="shared" si="66"/>
        <v>1</v>
      </c>
      <c r="O202" s="190">
        <f t="shared" ref="O202" si="93">IF(K202="yes",(IF(L202=$Y$17,$Y$18,IF(L202=$Z$17,$Z$18,$AA$18))),$Z$18)</f>
        <v>1</v>
      </c>
      <c r="P202" s="200">
        <f t="shared" si="68"/>
        <v>5</v>
      </c>
      <c r="Q202" s="200">
        <f t="shared" si="69"/>
        <v>1</v>
      </c>
      <c r="R202" s="2"/>
      <c r="S202" s="2"/>
      <c r="T202" s="164"/>
      <c r="U202" s="161"/>
      <c r="V202" s="114"/>
    </row>
    <row r="203" spans="1:22" s="172" customFormat="1" ht="47.25" x14ac:dyDescent="0.25">
      <c r="A203" s="2">
        <v>5.37</v>
      </c>
      <c r="B203" s="4" t="s">
        <v>336</v>
      </c>
      <c r="C203" s="4" t="s">
        <v>450</v>
      </c>
      <c r="D203" s="114" t="s">
        <v>463</v>
      </c>
      <c r="E203" s="266" t="s">
        <v>21</v>
      </c>
      <c r="F203" s="2" t="s">
        <v>464</v>
      </c>
      <c r="G203" s="2" t="s">
        <v>465</v>
      </c>
      <c r="H203" s="2" t="s">
        <v>958</v>
      </c>
      <c r="I203" s="2"/>
      <c r="J203" s="4" t="s">
        <v>901</v>
      </c>
      <c r="K203" s="115" t="s">
        <v>30</v>
      </c>
      <c r="L203" s="139" t="s">
        <v>954</v>
      </c>
      <c r="M203" s="5">
        <f t="shared" si="65"/>
        <v>5</v>
      </c>
      <c r="N203" s="5">
        <f t="shared" si="66"/>
        <v>1</v>
      </c>
      <c r="O203" s="190">
        <f t="shared" ref="O203" si="94">IF(K203="yes",(IF(L203=$Y$17,$Y$18,IF(L203=$Z$17,$Z$18,$AA$18))),$Z$18)</f>
        <v>1</v>
      </c>
      <c r="P203" s="200">
        <f t="shared" si="68"/>
        <v>5</v>
      </c>
      <c r="Q203" s="200">
        <f t="shared" si="69"/>
        <v>1</v>
      </c>
      <c r="R203" s="2"/>
      <c r="S203" s="2"/>
      <c r="T203" s="164"/>
      <c r="U203" s="161"/>
      <c r="V203" s="114"/>
    </row>
    <row r="204" spans="1:22" s="172" customFormat="1" ht="78.75" x14ac:dyDescent="0.25">
      <c r="A204" s="2">
        <v>5.38</v>
      </c>
      <c r="B204" s="4" t="s">
        <v>336</v>
      </c>
      <c r="C204" s="4" t="s">
        <v>466</v>
      </c>
      <c r="D204" s="114" t="s">
        <v>895</v>
      </c>
      <c r="E204" s="266" t="s">
        <v>21</v>
      </c>
      <c r="F204" s="2" t="s">
        <v>468</v>
      </c>
      <c r="G204" s="2" t="s">
        <v>896</v>
      </c>
      <c r="H204" s="2" t="s">
        <v>958</v>
      </c>
      <c r="I204" s="2"/>
      <c r="J204" s="4" t="s">
        <v>897</v>
      </c>
      <c r="K204" s="115" t="s">
        <v>30</v>
      </c>
      <c r="L204" s="139" t="s">
        <v>956</v>
      </c>
      <c r="M204" s="5">
        <f t="shared" si="65"/>
        <v>5</v>
      </c>
      <c r="N204" s="5">
        <f t="shared" si="66"/>
        <v>1</v>
      </c>
      <c r="O204" s="190">
        <f t="shared" ref="O204" si="95">IF(K204="yes",(IF(L204=$Y$17,$Y$18,IF(L204=$Z$17,$Z$18,$AA$18))),$Z$18)</f>
        <v>1</v>
      </c>
      <c r="P204" s="200">
        <f t="shared" si="68"/>
        <v>5</v>
      </c>
      <c r="Q204" s="200">
        <f t="shared" si="69"/>
        <v>1</v>
      </c>
      <c r="R204" s="2"/>
      <c r="S204" s="2"/>
      <c r="T204" s="164"/>
      <c r="U204" s="161"/>
      <c r="V204" s="114"/>
    </row>
    <row r="205" spans="1:22" s="172" customFormat="1" ht="78.75" x14ac:dyDescent="0.25">
      <c r="A205" s="2">
        <v>5.39</v>
      </c>
      <c r="B205" s="4" t="s">
        <v>336</v>
      </c>
      <c r="C205" s="4" t="s">
        <v>470</v>
      </c>
      <c r="D205" s="114" t="s">
        <v>471</v>
      </c>
      <c r="E205" s="266" t="s">
        <v>21</v>
      </c>
      <c r="F205" s="2" t="s">
        <v>472</v>
      </c>
      <c r="G205" s="2" t="s">
        <v>473</v>
      </c>
      <c r="H205" s="2" t="s">
        <v>994</v>
      </c>
      <c r="I205" s="2"/>
      <c r="J205" s="4" t="s">
        <v>837</v>
      </c>
      <c r="K205" s="115" t="s">
        <v>30</v>
      </c>
      <c r="L205" s="139" t="s">
        <v>954</v>
      </c>
      <c r="M205" s="5">
        <f t="shared" si="65"/>
        <v>5</v>
      </c>
      <c r="N205" s="5">
        <f t="shared" si="66"/>
        <v>1</v>
      </c>
      <c r="O205" s="190">
        <f t="shared" ref="O205" si="96">IF(K205="yes",(IF(L205=$Y$17,$Y$18,IF(L205=$Z$17,$Z$18,$AA$18))),$Z$18)</f>
        <v>1</v>
      </c>
      <c r="P205" s="200">
        <f t="shared" si="68"/>
        <v>5</v>
      </c>
      <c r="Q205" s="200">
        <f t="shared" si="69"/>
        <v>1</v>
      </c>
      <c r="R205" s="2"/>
      <c r="S205" s="2"/>
      <c r="T205" s="164"/>
      <c r="U205" s="161"/>
      <c r="V205" s="114"/>
    </row>
    <row r="206" spans="1:22" s="172" customFormat="1" ht="78.75" x14ac:dyDescent="0.25">
      <c r="A206" s="2" t="s">
        <v>945</v>
      </c>
      <c r="B206" s="4" t="s">
        <v>336</v>
      </c>
      <c r="C206" s="4" t="s">
        <v>470</v>
      </c>
      <c r="D206" s="114" t="s">
        <v>1077</v>
      </c>
      <c r="E206" s="266" t="s">
        <v>21</v>
      </c>
      <c r="F206" s="2" t="s">
        <v>475</v>
      </c>
      <c r="G206" s="2" t="s">
        <v>473</v>
      </c>
      <c r="H206" s="2" t="s">
        <v>994</v>
      </c>
      <c r="I206" s="2"/>
      <c r="J206" s="4" t="s">
        <v>838</v>
      </c>
      <c r="K206" s="115" t="s">
        <v>30</v>
      </c>
      <c r="L206" s="139" t="s">
        <v>954</v>
      </c>
      <c r="M206" s="5">
        <f t="shared" si="65"/>
        <v>5</v>
      </c>
      <c r="N206" s="5">
        <f t="shared" si="66"/>
        <v>1</v>
      </c>
      <c r="O206" s="190">
        <f t="shared" ref="O206" si="97">IF(K206="yes",(IF(L206=$Y$17,$Y$18,IF(L206=$Z$17,$Z$18,$AA$18))),$Z$18)</f>
        <v>1</v>
      </c>
      <c r="P206" s="200">
        <f t="shared" si="68"/>
        <v>5</v>
      </c>
      <c r="Q206" s="200">
        <f t="shared" si="69"/>
        <v>1</v>
      </c>
      <c r="R206" s="3"/>
      <c r="S206" s="2"/>
      <c r="T206" s="164"/>
      <c r="U206" s="161"/>
      <c r="V206" s="114"/>
    </row>
    <row r="207" spans="1:22" s="174" customFormat="1" ht="47.25" x14ac:dyDescent="0.25">
      <c r="A207" s="119">
        <v>5.41</v>
      </c>
      <c r="B207" s="120" t="s">
        <v>336</v>
      </c>
      <c r="C207" s="120" t="s">
        <v>478</v>
      </c>
      <c r="D207" s="121" t="s">
        <v>839</v>
      </c>
      <c r="E207" s="266" t="s">
        <v>21</v>
      </c>
      <c r="F207" s="121" t="s">
        <v>479</v>
      </c>
      <c r="G207" s="119" t="s">
        <v>840</v>
      </c>
      <c r="H207" s="119" t="s">
        <v>958</v>
      </c>
      <c r="I207" s="119"/>
      <c r="J207" s="175" t="s">
        <v>1000</v>
      </c>
      <c r="K207" s="123" t="s">
        <v>30</v>
      </c>
      <c r="L207" s="144" t="s">
        <v>956</v>
      </c>
      <c r="M207" s="122">
        <f t="shared" si="65"/>
        <v>5</v>
      </c>
      <c r="N207" s="122">
        <f t="shared" si="66"/>
        <v>1</v>
      </c>
      <c r="O207" s="191">
        <f t="shared" ref="O207" si="98">IF(K207="yes",(IF(L207=$Y$17,$Y$18,IF(L207=$Z$17,$Z$18,$AA$18))),$Z$18)</f>
        <v>1</v>
      </c>
      <c r="P207" s="201">
        <f t="shared" si="68"/>
        <v>5</v>
      </c>
      <c r="Q207" s="201">
        <f t="shared" si="69"/>
        <v>1</v>
      </c>
      <c r="R207" s="119"/>
      <c r="S207" s="119"/>
      <c r="T207" s="164"/>
      <c r="U207" s="164"/>
      <c r="V207" s="121"/>
    </row>
    <row r="208" spans="1:22" s="174" customFormat="1" x14ac:dyDescent="0.25">
      <c r="A208" s="125"/>
      <c r="B208" s="116"/>
      <c r="C208" s="116"/>
      <c r="D208" s="126"/>
      <c r="E208" s="126"/>
      <c r="F208" s="126"/>
      <c r="G208" s="125"/>
      <c r="H208" s="125" t="s">
        <v>958</v>
      </c>
      <c r="I208" s="125"/>
      <c r="J208" s="176" t="s">
        <v>1001</v>
      </c>
      <c r="K208" s="128" t="s">
        <v>30</v>
      </c>
      <c r="L208" s="148" t="s">
        <v>956</v>
      </c>
      <c r="M208" s="127">
        <f t="shared" ref="M208:M240" si="99">+$W$17</f>
        <v>5</v>
      </c>
      <c r="N208" s="127">
        <f t="shared" ref="N208:N239" si="100">+IF(K208="Yes",M208,$X$17)</f>
        <v>1</v>
      </c>
      <c r="O208" s="192">
        <f t="shared" ref="O208:O212" si="101">IF(K208="yes",(IF(L208=$Y$17,$Y$18,IF(L208=$Z$17,$Z$18,$AA$18))),$Z$18)</f>
        <v>1</v>
      </c>
      <c r="P208" s="202">
        <f t="shared" ref="P208:P240" si="102">+M208*$O208</f>
        <v>5</v>
      </c>
      <c r="Q208" s="202">
        <f t="shared" ref="Q208:Q240" si="103">+N208*$O208</f>
        <v>1</v>
      </c>
      <c r="R208" s="125"/>
      <c r="S208" s="125"/>
      <c r="T208" s="164"/>
      <c r="U208" s="164"/>
      <c r="V208" s="126"/>
    </row>
    <row r="209" spans="1:22" s="174" customFormat="1" x14ac:dyDescent="0.25">
      <c r="A209" s="125"/>
      <c r="B209" s="116"/>
      <c r="C209" s="116"/>
      <c r="D209" s="126"/>
      <c r="E209" s="126"/>
      <c r="F209" s="126"/>
      <c r="G209" s="125"/>
      <c r="H209" s="125" t="s">
        <v>958</v>
      </c>
      <c r="I209" s="125"/>
      <c r="J209" s="176" t="s">
        <v>1002</v>
      </c>
      <c r="K209" s="128" t="s">
        <v>30</v>
      </c>
      <c r="L209" s="148" t="s">
        <v>956</v>
      </c>
      <c r="M209" s="127">
        <f t="shared" si="99"/>
        <v>5</v>
      </c>
      <c r="N209" s="127">
        <f t="shared" si="100"/>
        <v>1</v>
      </c>
      <c r="O209" s="192">
        <f t="shared" si="101"/>
        <v>1</v>
      </c>
      <c r="P209" s="202">
        <f t="shared" si="102"/>
        <v>5</v>
      </c>
      <c r="Q209" s="202">
        <f t="shared" si="103"/>
        <v>1</v>
      </c>
      <c r="R209" s="125"/>
      <c r="S209" s="125"/>
      <c r="T209" s="164"/>
      <c r="U209" s="164"/>
      <c r="V209" s="126"/>
    </row>
    <row r="210" spans="1:22" s="174" customFormat="1" x14ac:dyDescent="0.25">
      <c r="A210" s="125"/>
      <c r="B210" s="116"/>
      <c r="C210" s="116"/>
      <c r="D210" s="126"/>
      <c r="E210" s="126"/>
      <c r="F210" s="126"/>
      <c r="G210" s="125"/>
      <c r="H210" s="125" t="s">
        <v>958</v>
      </c>
      <c r="I210" s="125"/>
      <c r="J210" s="176" t="s">
        <v>1003</v>
      </c>
      <c r="K210" s="128" t="s">
        <v>30</v>
      </c>
      <c r="L210" s="148" t="s">
        <v>956</v>
      </c>
      <c r="M210" s="127">
        <f t="shared" si="99"/>
        <v>5</v>
      </c>
      <c r="N210" s="127">
        <f t="shared" si="100"/>
        <v>1</v>
      </c>
      <c r="O210" s="192">
        <f t="shared" si="101"/>
        <v>1</v>
      </c>
      <c r="P210" s="202">
        <f t="shared" si="102"/>
        <v>5</v>
      </c>
      <c r="Q210" s="202">
        <f t="shared" si="103"/>
        <v>1</v>
      </c>
      <c r="R210" s="125"/>
      <c r="S210" s="125"/>
      <c r="T210" s="164"/>
      <c r="U210" s="164"/>
      <c r="V210" s="126"/>
    </row>
    <row r="211" spans="1:22" s="174" customFormat="1" ht="31.5" x14ac:dyDescent="0.25">
      <c r="A211" s="125"/>
      <c r="B211" s="116"/>
      <c r="C211" s="116"/>
      <c r="D211" s="126"/>
      <c r="E211" s="126"/>
      <c r="F211" s="126"/>
      <c r="G211" s="125"/>
      <c r="H211" s="125" t="s">
        <v>958</v>
      </c>
      <c r="I211" s="125"/>
      <c r="J211" s="177" t="s">
        <v>1004</v>
      </c>
      <c r="K211" s="128" t="s">
        <v>30</v>
      </c>
      <c r="L211" s="148" t="s">
        <v>956</v>
      </c>
      <c r="M211" s="127">
        <f t="shared" si="99"/>
        <v>5</v>
      </c>
      <c r="N211" s="127">
        <f t="shared" si="100"/>
        <v>1</v>
      </c>
      <c r="O211" s="192">
        <f t="shared" si="101"/>
        <v>1</v>
      </c>
      <c r="P211" s="202">
        <f t="shared" si="102"/>
        <v>5</v>
      </c>
      <c r="Q211" s="202">
        <f t="shared" si="103"/>
        <v>1</v>
      </c>
      <c r="R211" s="125"/>
      <c r="S211" s="125"/>
      <c r="T211" s="164"/>
      <c r="U211" s="164"/>
      <c r="V211" s="126"/>
    </row>
    <row r="212" spans="1:22" s="174" customFormat="1" ht="31.5" x14ac:dyDescent="0.25">
      <c r="A212" s="125"/>
      <c r="B212" s="116"/>
      <c r="C212" s="116"/>
      <c r="D212" s="126"/>
      <c r="E212" s="126"/>
      <c r="F212" s="126"/>
      <c r="G212" s="125"/>
      <c r="H212" s="125" t="s">
        <v>958</v>
      </c>
      <c r="I212" s="125"/>
      <c r="J212" s="177" t="s">
        <v>1005</v>
      </c>
      <c r="K212" s="128" t="s">
        <v>30</v>
      </c>
      <c r="L212" s="148" t="s">
        <v>956</v>
      </c>
      <c r="M212" s="127">
        <f t="shared" si="99"/>
        <v>5</v>
      </c>
      <c r="N212" s="127">
        <f t="shared" si="100"/>
        <v>1</v>
      </c>
      <c r="O212" s="192">
        <f t="shared" si="101"/>
        <v>1</v>
      </c>
      <c r="P212" s="202">
        <f t="shared" si="102"/>
        <v>5</v>
      </c>
      <c r="Q212" s="202">
        <f t="shared" si="103"/>
        <v>1</v>
      </c>
      <c r="R212" s="125"/>
      <c r="S212" s="125"/>
      <c r="T212" s="164"/>
      <c r="U212" s="164"/>
      <c r="V212" s="126"/>
    </row>
    <row r="213" spans="1:22" s="174" customFormat="1" ht="31.5" x14ac:dyDescent="0.25">
      <c r="A213" s="125"/>
      <c r="B213" s="116"/>
      <c r="C213" s="116"/>
      <c r="D213" s="126"/>
      <c r="E213" s="126"/>
      <c r="F213" s="126"/>
      <c r="G213" s="125"/>
      <c r="H213" s="125" t="s">
        <v>958</v>
      </c>
      <c r="I213" s="125"/>
      <c r="J213" s="177" t="s">
        <v>1006</v>
      </c>
      <c r="K213" s="128" t="s">
        <v>30</v>
      </c>
      <c r="L213" s="148" t="s">
        <v>956</v>
      </c>
      <c r="M213" s="127">
        <f t="shared" si="99"/>
        <v>5</v>
      </c>
      <c r="N213" s="127">
        <f t="shared" si="100"/>
        <v>1</v>
      </c>
      <c r="O213" s="192">
        <f t="shared" ref="O213:O217" si="104">IF(K213="yes",(IF(L213=$Y$17,$Y$18,IF(L213=$Z$17,$Z$18,$AA$18))),$Z$18)</f>
        <v>1</v>
      </c>
      <c r="P213" s="202">
        <f t="shared" si="102"/>
        <v>5</v>
      </c>
      <c r="Q213" s="202">
        <f t="shared" si="103"/>
        <v>1</v>
      </c>
      <c r="R213" s="125"/>
      <c r="S213" s="125"/>
      <c r="T213" s="164"/>
      <c r="U213" s="164"/>
      <c r="V213" s="126"/>
    </row>
    <row r="214" spans="1:22" s="174" customFormat="1" ht="47.25" x14ac:dyDescent="0.25">
      <c r="A214" s="125"/>
      <c r="B214" s="116"/>
      <c r="C214" s="116"/>
      <c r="D214" s="126"/>
      <c r="E214" s="126"/>
      <c r="F214" s="126"/>
      <c r="G214" s="125"/>
      <c r="H214" s="125" t="s">
        <v>958</v>
      </c>
      <c r="I214" s="125"/>
      <c r="J214" s="177" t="s">
        <v>1007</v>
      </c>
      <c r="K214" s="128" t="s">
        <v>30</v>
      </c>
      <c r="L214" s="148" t="s">
        <v>956</v>
      </c>
      <c r="M214" s="127">
        <f t="shared" si="99"/>
        <v>5</v>
      </c>
      <c r="N214" s="127">
        <f t="shared" si="100"/>
        <v>1</v>
      </c>
      <c r="O214" s="192">
        <f t="shared" si="104"/>
        <v>1</v>
      </c>
      <c r="P214" s="202">
        <f t="shared" si="102"/>
        <v>5</v>
      </c>
      <c r="Q214" s="202">
        <f t="shared" si="103"/>
        <v>1</v>
      </c>
      <c r="R214" s="125"/>
      <c r="S214" s="125"/>
      <c r="T214" s="164"/>
      <c r="U214" s="164"/>
      <c r="V214" s="126"/>
    </row>
    <row r="215" spans="1:22" s="174" customFormat="1" ht="47.25" x14ac:dyDescent="0.25">
      <c r="A215" s="125"/>
      <c r="B215" s="116"/>
      <c r="C215" s="116"/>
      <c r="D215" s="126"/>
      <c r="E215" s="126"/>
      <c r="F215" s="126"/>
      <c r="G215" s="125"/>
      <c r="H215" s="125" t="s">
        <v>958</v>
      </c>
      <c r="I215" s="125"/>
      <c r="J215" s="177" t="s">
        <v>1008</v>
      </c>
      <c r="K215" s="128" t="s">
        <v>30</v>
      </c>
      <c r="L215" s="148" t="s">
        <v>956</v>
      </c>
      <c r="M215" s="127">
        <f t="shared" si="99"/>
        <v>5</v>
      </c>
      <c r="N215" s="127">
        <f t="shared" si="100"/>
        <v>1</v>
      </c>
      <c r="O215" s="192">
        <f t="shared" si="104"/>
        <v>1</v>
      </c>
      <c r="P215" s="202">
        <f t="shared" si="102"/>
        <v>5</v>
      </c>
      <c r="Q215" s="202">
        <f t="shared" si="103"/>
        <v>1</v>
      </c>
      <c r="R215" s="125"/>
      <c r="S215" s="125"/>
      <c r="T215" s="164"/>
      <c r="U215" s="164"/>
      <c r="V215" s="126"/>
    </row>
    <row r="216" spans="1:22" s="174" customFormat="1" ht="31.5" x14ac:dyDescent="0.25">
      <c r="A216" s="125"/>
      <c r="B216" s="116"/>
      <c r="C216" s="116"/>
      <c r="D216" s="126"/>
      <c r="E216" s="126"/>
      <c r="F216" s="126"/>
      <c r="G216" s="125"/>
      <c r="H216" s="125" t="s">
        <v>958</v>
      </c>
      <c r="I216" s="125"/>
      <c r="J216" s="177" t="s">
        <v>1009</v>
      </c>
      <c r="K216" s="128" t="s">
        <v>30</v>
      </c>
      <c r="L216" s="148" t="s">
        <v>956</v>
      </c>
      <c r="M216" s="127">
        <f t="shared" si="99"/>
        <v>5</v>
      </c>
      <c r="N216" s="127">
        <f t="shared" si="100"/>
        <v>1</v>
      </c>
      <c r="O216" s="192">
        <f t="shared" si="104"/>
        <v>1</v>
      </c>
      <c r="P216" s="202">
        <f t="shared" si="102"/>
        <v>5</v>
      </c>
      <c r="Q216" s="202">
        <f t="shared" si="103"/>
        <v>1</v>
      </c>
      <c r="R216" s="125"/>
      <c r="S216" s="125"/>
      <c r="T216" s="164"/>
      <c r="U216" s="164"/>
      <c r="V216" s="126"/>
    </row>
    <row r="217" spans="1:22" s="174" customFormat="1" ht="31.5" x14ac:dyDescent="0.25">
      <c r="A217" s="125"/>
      <c r="B217" s="116"/>
      <c r="C217" s="116"/>
      <c r="D217" s="126"/>
      <c r="E217" s="126"/>
      <c r="F217" s="126"/>
      <c r="G217" s="125"/>
      <c r="H217" s="125" t="s">
        <v>958</v>
      </c>
      <c r="I217" s="125"/>
      <c r="J217" s="177" t="s">
        <v>1010</v>
      </c>
      <c r="K217" s="128" t="s">
        <v>30</v>
      </c>
      <c r="L217" s="148" t="s">
        <v>956</v>
      </c>
      <c r="M217" s="127">
        <f t="shared" si="99"/>
        <v>5</v>
      </c>
      <c r="N217" s="127">
        <f t="shared" si="100"/>
        <v>1</v>
      </c>
      <c r="O217" s="192">
        <f t="shared" si="104"/>
        <v>1</v>
      </c>
      <c r="P217" s="202">
        <f t="shared" si="102"/>
        <v>5</v>
      </c>
      <c r="Q217" s="202">
        <f t="shared" si="103"/>
        <v>1</v>
      </c>
      <c r="R217" s="125"/>
      <c r="S217" s="125"/>
      <c r="T217" s="164"/>
      <c r="U217" s="164"/>
      <c r="V217" s="126"/>
    </row>
    <row r="218" spans="1:22" s="174" customFormat="1" ht="31.5" x14ac:dyDescent="0.25">
      <c r="A218" s="125"/>
      <c r="B218" s="116"/>
      <c r="C218" s="116"/>
      <c r="D218" s="126"/>
      <c r="E218" s="126"/>
      <c r="F218" s="126"/>
      <c r="G218" s="125"/>
      <c r="H218" s="125" t="s">
        <v>958</v>
      </c>
      <c r="I218" s="125"/>
      <c r="J218" s="177" t="s">
        <v>1011</v>
      </c>
      <c r="K218" s="128" t="s">
        <v>30</v>
      </c>
      <c r="L218" s="148" t="s">
        <v>956</v>
      </c>
      <c r="M218" s="127">
        <f t="shared" si="99"/>
        <v>5</v>
      </c>
      <c r="N218" s="127">
        <f t="shared" si="100"/>
        <v>1</v>
      </c>
      <c r="O218" s="192">
        <f t="shared" ref="O218:O231" si="105">IF(K218="yes",(IF(L218=$Y$17,$Y$18,IF(L218=$Z$17,$Z$18,$AA$18))),$Z$18)</f>
        <v>1</v>
      </c>
      <c r="P218" s="202">
        <f t="shared" si="102"/>
        <v>5</v>
      </c>
      <c r="Q218" s="202">
        <f t="shared" si="103"/>
        <v>1</v>
      </c>
      <c r="R218" s="125"/>
      <c r="S218" s="125"/>
      <c r="T218" s="164"/>
      <c r="U218" s="164"/>
      <c r="V218" s="126"/>
    </row>
    <row r="219" spans="1:22" s="174" customFormat="1" ht="47.25" x14ac:dyDescent="0.25">
      <c r="A219" s="125"/>
      <c r="B219" s="116"/>
      <c r="C219" s="116"/>
      <c r="D219" s="126"/>
      <c r="E219" s="126"/>
      <c r="F219" s="126"/>
      <c r="G219" s="125"/>
      <c r="H219" s="125" t="s">
        <v>958</v>
      </c>
      <c r="I219" s="125"/>
      <c r="J219" s="177" t="s">
        <v>1012</v>
      </c>
      <c r="K219" s="128" t="s">
        <v>30</v>
      </c>
      <c r="L219" s="148" t="s">
        <v>956</v>
      </c>
      <c r="M219" s="127">
        <f t="shared" si="99"/>
        <v>5</v>
      </c>
      <c r="N219" s="127">
        <f t="shared" si="100"/>
        <v>1</v>
      </c>
      <c r="O219" s="192">
        <f t="shared" si="105"/>
        <v>1</v>
      </c>
      <c r="P219" s="202">
        <f t="shared" si="102"/>
        <v>5</v>
      </c>
      <c r="Q219" s="202">
        <f t="shared" si="103"/>
        <v>1</v>
      </c>
      <c r="R219" s="125"/>
      <c r="S219" s="125"/>
      <c r="T219" s="164"/>
      <c r="U219" s="164"/>
      <c r="V219" s="126"/>
    </row>
    <row r="220" spans="1:22" s="174" customFormat="1" ht="31.5" x14ac:dyDescent="0.25">
      <c r="A220" s="125"/>
      <c r="B220" s="116"/>
      <c r="C220" s="116"/>
      <c r="D220" s="126"/>
      <c r="E220" s="126"/>
      <c r="F220" s="126"/>
      <c r="G220" s="125"/>
      <c r="H220" s="125" t="s">
        <v>958</v>
      </c>
      <c r="I220" s="125"/>
      <c r="J220" s="177" t="s">
        <v>1013</v>
      </c>
      <c r="K220" s="128" t="s">
        <v>30</v>
      </c>
      <c r="L220" s="148" t="s">
        <v>956</v>
      </c>
      <c r="M220" s="127">
        <f t="shared" si="99"/>
        <v>5</v>
      </c>
      <c r="N220" s="127">
        <f t="shared" si="100"/>
        <v>1</v>
      </c>
      <c r="O220" s="192">
        <f t="shared" si="105"/>
        <v>1</v>
      </c>
      <c r="P220" s="202">
        <f t="shared" si="102"/>
        <v>5</v>
      </c>
      <c r="Q220" s="202">
        <f t="shared" si="103"/>
        <v>1</v>
      </c>
      <c r="R220" s="125"/>
      <c r="S220" s="125"/>
      <c r="T220" s="164"/>
      <c r="U220" s="164"/>
      <c r="V220" s="126"/>
    </row>
    <row r="221" spans="1:22" s="174" customFormat="1" ht="31.5" x14ac:dyDescent="0.25">
      <c r="A221" s="125"/>
      <c r="B221" s="116"/>
      <c r="C221" s="116"/>
      <c r="D221" s="126"/>
      <c r="E221" s="126"/>
      <c r="F221" s="126"/>
      <c r="G221" s="125"/>
      <c r="H221" s="125" t="s">
        <v>958</v>
      </c>
      <c r="I221" s="125"/>
      <c r="J221" s="177" t="s">
        <v>1014</v>
      </c>
      <c r="K221" s="128" t="s">
        <v>30</v>
      </c>
      <c r="L221" s="148" t="s">
        <v>956</v>
      </c>
      <c r="M221" s="127">
        <f t="shared" si="99"/>
        <v>5</v>
      </c>
      <c r="N221" s="127">
        <f t="shared" si="100"/>
        <v>1</v>
      </c>
      <c r="O221" s="192">
        <f t="shared" si="105"/>
        <v>1</v>
      </c>
      <c r="P221" s="202">
        <f t="shared" si="102"/>
        <v>5</v>
      </c>
      <c r="Q221" s="202">
        <f t="shared" si="103"/>
        <v>1</v>
      </c>
      <c r="R221" s="125"/>
      <c r="S221" s="125"/>
      <c r="T221" s="164"/>
      <c r="U221" s="164"/>
      <c r="V221" s="126"/>
    </row>
    <row r="222" spans="1:22" s="174" customFormat="1" ht="47.25" x14ac:dyDescent="0.25">
      <c r="A222" s="125"/>
      <c r="B222" s="116"/>
      <c r="C222" s="116"/>
      <c r="D222" s="126"/>
      <c r="E222" s="126"/>
      <c r="F222" s="126"/>
      <c r="G222" s="125"/>
      <c r="H222" s="125" t="s">
        <v>958</v>
      </c>
      <c r="I222" s="125"/>
      <c r="J222" s="177" t="s">
        <v>1015</v>
      </c>
      <c r="K222" s="128" t="s">
        <v>30</v>
      </c>
      <c r="L222" s="148" t="s">
        <v>956</v>
      </c>
      <c r="M222" s="127">
        <f t="shared" si="99"/>
        <v>5</v>
      </c>
      <c r="N222" s="127">
        <f t="shared" si="100"/>
        <v>1</v>
      </c>
      <c r="O222" s="192">
        <f t="shared" si="105"/>
        <v>1</v>
      </c>
      <c r="P222" s="202">
        <f t="shared" si="102"/>
        <v>5</v>
      </c>
      <c r="Q222" s="202">
        <f t="shared" si="103"/>
        <v>1</v>
      </c>
      <c r="R222" s="125"/>
      <c r="S222" s="125"/>
      <c r="T222" s="164"/>
      <c r="U222" s="164"/>
      <c r="V222" s="126"/>
    </row>
    <row r="223" spans="1:22" s="174" customFormat="1" ht="31.5" x14ac:dyDescent="0.25">
      <c r="A223" s="125"/>
      <c r="B223" s="116"/>
      <c r="C223" s="116"/>
      <c r="D223" s="126"/>
      <c r="E223" s="126"/>
      <c r="F223" s="126"/>
      <c r="G223" s="125"/>
      <c r="H223" s="125" t="s">
        <v>958</v>
      </c>
      <c r="I223" s="125"/>
      <c r="J223" s="177" t="s">
        <v>1016</v>
      </c>
      <c r="K223" s="128" t="s">
        <v>30</v>
      </c>
      <c r="L223" s="148" t="s">
        <v>956</v>
      </c>
      <c r="M223" s="127">
        <f t="shared" si="99"/>
        <v>5</v>
      </c>
      <c r="N223" s="127">
        <f t="shared" si="100"/>
        <v>1</v>
      </c>
      <c r="O223" s="192">
        <f t="shared" si="105"/>
        <v>1</v>
      </c>
      <c r="P223" s="202">
        <f t="shared" si="102"/>
        <v>5</v>
      </c>
      <c r="Q223" s="202">
        <f t="shared" si="103"/>
        <v>1</v>
      </c>
      <c r="R223" s="125"/>
      <c r="S223" s="125"/>
      <c r="T223" s="164"/>
      <c r="U223" s="164"/>
      <c r="V223" s="126"/>
    </row>
    <row r="224" spans="1:22" s="174" customFormat="1" ht="31.5" x14ac:dyDescent="0.25">
      <c r="A224" s="125"/>
      <c r="B224" s="116"/>
      <c r="C224" s="116"/>
      <c r="D224" s="126"/>
      <c r="E224" s="126"/>
      <c r="F224" s="126"/>
      <c r="G224" s="125"/>
      <c r="H224" s="125" t="s">
        <v>958</v>
      </c>
      <c r="I224" s="125"/>
      <c r="J224" s="177" t="s">
        <v>1017</v>
      </c>
      <c r="K224" s="128" t="s">
        <v>30</v>
      </c>
      <c r="L224" s="148" t="s">
        <v>956</v>
      </c>
      <c r="M224" s="127">
        <f t="shared" si="99"/>
        <v>5</v>
      </c>
      <c r="N224" s="127">
        <f t="shared" si="100"/>
        <v>1</v>
      </c>
      <c r="O224" s="192">
        <f t="shared" si="105"/>
        <v>1</v>
      </c>
      <c r="P224" s="202">
        <f t="shared" si="102"/>
        <v>5</v>
      </c>
      <c r="Q224" s="202">
        <f t="shared" si="103"/>
        <v>1</v>
      </c>
      <c r="R224" s="125"/>
      <c r="S224" s="125"/>
      <c r="T224" s="164"/>
      <c r="U224" s="164"/>
      <c r="V224" s="126"/>
    </row>
    <row r="225" spans="1:22" s="174" customFormat="1" ht="31.5" x14ac:dyDescent="0.25">
      <c r="A225" s="125"/>
      <c r="B225" s="116"/>
      <c r="C225" s="116"/>
      <c r="D225" s="126"/>
      <c r="E225" s="126"/>
      <c r="F225" s="126"/>
      <c r="G225" s="125"/>
      <c r="H225" s="125" t="s">
        <v>958</v>
      </c>
      <c r="I225" s="125"/>
      <c r="J225" s="177" t="s">
        <v>1018</v>
      </c>
      <c r="K225" s="128" t="s">
        <v>30</v>
      </c>
      <c r="L225" s="148" t="s">
        <v>956</v>
      </c>
      <c r="M225" s="127">
        <f t="shared" si="99"/>
        <v>5</v>
      </c>
      <c r="N225" s="127">
        <f t="shared" si="100"/>
        <v>1</v>
      </c>
      <c r="O225" s="192">
        <f t="shared" si="105"/>
        <v>1</v>
      </c>
      <c r="P225" s="202">
        <f t="shared" si="102"/>
        <v>5</v>
      </c>
      <c r="Q225" s="202">
        <f t="shared" si="103"/>
        <v>1</v>
      </c>
      <c r="R225" s="125"/>
      <c r="S225" s="125"/>
      <c r="T225" s="164"/>
      <c r="U225" s="164"/>
      <c r="V225" s="126"/>
    </row>
    <row r="226" spans="1:22" s="174" customFormat="1" ht="31.5" x14ac:dyDescent="0.25">
      <c r="A226" s="125"/>
      <c r="B226" s="116"/>
      <c r="C226" s="116"/>
      <c r="D226" s="126"/>
      <c r="E226" s="126"/>
      <c r="F226" s="126"/>
      <c r="G226" s="125"/>
      <c r="H226" s="125" t="s">
        <v>958</v>
      </c>
      <c r="I226" s="125"/>
      <c r="J226" s="177" t="s">
        <v>1019</v>
      </c>
      <c r="K226" s="128" t="s">
        <v>30</v>
      </c>
      <c r="L226" s="148" t="s">
        <v>956</v>
      </c>
      <c r="M226" s="127">
        <f t="shared" si="99"/>
        <v>5</v>
      </c>
      <c r="N226" s="127">
        <f t="shared" si="100"/>
        <v>1</v>
      </c>
      <c r="O226" s="192">
        <f t="shared" si="105"/>
        <v>1</v>
      </c>
      <c r="P226" s="202">
        <f t="shared" si="102"/>
        <v>5</v>
      </c>
      <c r="Q226" s="202">
        <f t="shared" si="103"/>
        <v>1</v>
      </c>
      <c r="R226" s="125"/>
      <c r="S226" s="125"/>
      <c r="T226" s="164"/>
      <c r="U226" s="164"/>
      <c r="V226" s="126"/>
    </row>
    <row r="227" spans="1:22" s="174" customFormat="1" ht="31.5" x14ac:dyDescent="0.25">
      <c r="A227" s="125"/>
      <c r="B227" s="116"/>
      <c r="C227" s="116"/>
      <c r="D227" s="126"/>
      <c r="E227" s="126"/>
      <c r="F227" s="126"/>
      <c r="G227" s="125"/>
      <c r="H227" s="125" t="s">
        <v>958</v>
      </c>
      <c r="I227" s="125"/>
      <c r="J227" s="177" t="s">
        <v>1020</v>
      </c>
      <c r="K227" s="128" t="s">
        <v>30</v>
      </c>
      <c r="L227" s="148" t="s">
        <v>956</v>
      </c>
      <c r="M227" s="127">
        <f t="shared" si="99"/>
        <v>5</v>
      </c>
      <c r="N227" s="127">
        <f t="shared" si="100"/>
        <v>1</v>
      </c>
      <c r="O227" s="192">
        <f t="shared" si="105"/>
        <v>1</v>
      </c>
      <c r="P227" s="202">
        <f t="shared" si="102"/>
        <v>5</v>
      </c>
      <c r="Q227" s="202">
        <f t="shared" si="103"/>
        <v>1</v>
      </c>
      <c r="R227" s="125"/>
      <c r="S227" s="125"/>
      <c r="T227" s="164"/>
      <c r="U227" s="164"/>
      <c r="V227" s="126"/>
    </row>
    <row r="228" spans="1:22" s="174" customFormat="1" ht="31.5" x14ac:dyDescent="0.25">
      <c r="A228" s="125"/>
      <c r="B228" s="116"/>
      <c r="C228" s="116"/>
      <c r="D228" s="126"/>
      <c r="E228" s="126"/>
      <c r="F228" s="126"/>
      <c r="G228" s="125"/>
      <c r="H228" s="125" t="s">
        <v>958</v>
      </c>
      <c r="I228" s="125"/>
      <c r="J228" s="177" t="s">
        <v>1021</v>
      </c>
      <c r="K228" s="128" t="s">
        <v>30</v>
      </c>
      <c r="L228" s="148" t="s">
        <v>956</v>
      </c>
      <c r="M228" s="127">
        <f t="shared" si="99"/>
        <v>5</v>
      </c>
      <c r="N228" s="127">
        <f t="shared" si="100"/>
        <v>1</v>
      </c>
      <c r="O228" s="192">
        <f t="shared" si="105"/>
        <v>1</v>
      </c>
      <c r="P228" s="202">
        <f t="shared" si="102"/>
        <v>5</v>
      </c>
      <c r="Q228" s="202">
        <f t="shared" si="103"/>
        <v>1</v>
      </c>
      <c r="R228" s="125"/>
      <c r="S228" s="125"/>
      <c r="T228" s="164"/>
      <c r="U228" s="164"/>
      <c r="V228" s="126"/>
    </row>
    <row r="229" spans="1:22" s="174" customFormat="1" ht="47.25" x14ac:dyDescent="0.25">
      <c r="A229" s="125"/>
      <c r="B229" s="116"/>
      <c r="C229" s="116"/>
      <c r="D229" s="126"/>
      <c r="E229" s="126"/>
      <c r="F229" s="126"/>
      <c r="G229" s="125"/>
      <c r="H229" s="125" t="s">
        <v>958</v>
      </c>
      <c r="I229" s="125"/>
      <c r="J229" s="177" t="s">
        <v>1022</v>
      </c>
      <c r="K229" s="128" t="s">
        <v>30</v>
      </c>
      <c r="L229" s="148" t="s">
        <v>956</v>
      </c>
      <c r="M229" s="127">
        <f t="shared" si="99"/>
        <v>5</v>
      </c>
      <c r="N229" s="127">
        <f t="shared" si="100"/>
        <v>1</v>
      </c>
      <c r="O229" s="192">
        <f t="shared" si="105"/>
        <v>1</v>
      </c>
      <c r="P229" s="202">
        <f t="shared" si="102"/>
        <v>5</v>
      </c>
      <c r="Q229" s="202">
        <f t="shared" si="103"/>
        <v>1</v>
      </c>
      <c r="R229" s="125"/>
      <c r="S229" s="125"/>
      <c r="T229" s="164"/>
      <c r="U229" s="164"/>
      <c r="V229" s="126"/>
    </row>
    <row r="230" spans="1:22" s="174" customFormat="1" ht="47.25" x14ac:dyDescent="0.25">
      <c r="A230" s="125"/>
      <c r="B230" s="116"/>
      <c r="C230" s="116"/>
      <c r="D230" s="126"/>
      <c r="E230" s="126"/>
      <c r="F230" s="126"/>
      <c r="G230" s="125"/>
      <c r="H230" s="125" t="s">
        <v>958</v>
      </c>
      <c r="I230" s="125"/>
      <c r="J230" s="177" t="s">
        <v>1023</v>
      </c>
      <c r="K230" s="128" t="s">
        <v>30</v>
      </c>
      <c r="L230" s="148" t="s">
        <v>956</v>
      </c>
      <c r="M230" s="127">
        <f t="shared" si="99"/>
        <v>5</v>
      </c>
      <c r="N230" s="127">
        <f t="shared" si="100"/>
        <v>1</v>
      </c>
      <c r="O230" s="192">
        <f t="shared" si="105"/>
        <v>1</v>
      </c>
      <c r="P230" s="202">
        <f t="shared" si="102"/>
        <v>5</v>
      </c>
      <c r="Q230" s="202">
        <f t="shared" si="103"/>
        <v>1</v>
      </c>
      <c r="R230" s="125"/>
      <c r="S230" s="125"/>
      <c r="T230" s="164"/>
      <c r="U230" s="164"/>
      <c r="V230" s="126"/>
    </row>
    <row r="231" spans="1:22" s="174" customFormat="1" ht="31.5" x14ac:dyDescent="0.25">
      <c r="A231" s="125"/>
      <c r="B231" s="116"/>
      <c r="C231" s="116"/>
      <c r="D231" s="126"/>
      <c r="E231" s="126"/>
      <c r="F231" s="126"/>
      <c r="G231" s="125"/>
      <c r="H231" s="125" t="s">
        <v>958</v>
      </c>
      <c r="I231" s="125"/>
      <c r="J231" s="177" t="s">
        <v>1024</v>
      </c>
      <c r="K231" s="128" t="s">
        <v>30</v>
      </c>
      <c r="L231" s="148" t="s">
        <v>956</v>
      </c>
      <c r="M231" s="127">
        <f t="shared" si="99"/>
        <v>5</v>
      </c>
      <c r="N231" s="127">
        <f t="shared" si="100"/>
        <v>1</v>
      </c>
      <c r="O231" s="192">
        <f t="shared" si="105"/>
        <v>1</v>
      </c>
      <c r="P231" s="202">
        <f t="shared" si="102"/>
        <v>5</v>
      </c>
      <c r="Q231" s="202">
        <f t="shared" si="103"/>
        <v>1</v>
      </c>
      <c r="R231" s="125"/>
      <c r="S231" s="125"/>
      <c r="T231" s="164"/>
      <c r="U231" s="164"/>
      <c r="V231" s="126"/>
    </row>
    <row r="232" spans="1:22" s="174" customFormat="1" ht="31.5" x14ac:dyDescent="0.25">
      <c r="A232" s="125"/>
      <c r="B232" s="116"/>
      <c r="C232" s="116"/>
      <c r="D232" s="126"/>
      <c r="E232" s="126"/>
      <c r="F232" s="126"/>
      <c r="G232" s="125"/>
      <c r="H232" s="125" t="s">
        <v>958</v>
      </c>
      <c r="I232" s="125"/>
      <c r="J232" s="177" t="s">
        <v>1025</v>
      </c>
      <c r="K232" s="128" t="s">
        <v>30</v>
      </c>
      <c r="L232" s="148" t="s">
        <v>956</v>
      </c>
      <c r="M232" s="127">
        <f t="shared" si="99"/>
        <v>5</v>
      </c>
      <c r="N232" s="127">
        <f t="shared" si="100"/>
        <v>1</v>
      </c>
      <c r="O232" s="192">
        <f t="shared" ref="O232:O234" si="106">IF(K232="yes",(IF(L232=$Y$17,$Y$18,IF(L232=$Z$17,$Z$18,$AA$18))),$Z$18)</f>
        <v>1</v>
      </c>
      <c r="P232" s="202">
        <f t="shared" si="102"/>
        <v>5</v>
      </c>
      <c r="Q232" s="202">
        <f t="shared" si="103"/>
        <v>1</v>
      </c>
      <c r="R232" s="125"/>
      <c r="S232" s="125"/>
      <c r="T232" s="164"/>
      <c r="U232" s="164"/>
      <c r="V232" s="126"/>
    </row>
    <row r="233" spans="1:22" s="174" customFormat="1" ht="31.5" x14ac:dyDescent="0.25">
      <c r="A233" s="125"/>
      <c r="B233" s="116"/>
      <c r="C233" s="116"/>
      <c r="D233" s="126"/>
      <c r="E233" s="126"/>
      <c r="F233" s="126"/>
      <c r="G233" s="125"/>
      <c r="H233" s="125" t="s">
        <v>958</v>
      </c>
      <c r="I233" s="125"/>
      <c r="J233" s="177" t="s">
        <v>1026</v>
      </c>
      <c r="K233" s="128" t="s">
        <v>30</v>
      </c>
      <c r="L233" s="148" t="s">
        <v>956</v>
      </c>
      <c r="M233" s="127">
        <f t="shared" si="99"/>
        <v>5</v>
      </c>
      <c r="N233" s="127">
        <f t="shared" si="100"/>
        <v>1</v>
      </c>
      <c r="O233" s="192">
        <f t="shared" si="106"/>
        <v>1</v>
      </c>
      <c r="P233" s="202">
        <f t="shared" si="102"/>
        <v>5</v>
      </c>
      <c r="Q233" s="202">
        <f t="shared" si="103"/>
        <v>1</v>
      </c>
      <c r="R233" s="125"/>
      <c r="S233" s="125"/>
      <c r="T233" s="164"/>
      <c r="U233" s="164"/>
      <c r="V233" s="126"/>
    </row>
    <row r="234" spans="1:22" s="174" customFormat="1" ht="31.5" x14ac:dyDescent="0.25">
      <c r="A234" s="125"/>
      <c r="B234" s="116"/>
      <c r="C234" s="116"/>
      <c r="D234" s="126"/>
      <c r="E234" s="126"/>
      <c r="F234" s="126"/>
      <c r="G234" s="125"/>
      <c r="H234" s="125" t="s">
        <v>958</v>
      </c>
      <c r="I234" s="125"/>
      <c r="J234" s="177" t="s">
        <v>1027</v>
      </c>
      <c r="K234" s="128" t="s">
        <v>30</v>
      </c>
      <c r="L234" s="148" t="s">
        <v>956</v>
      </c>
      <c r="M234" s="127">
        <f t="shared" si="99"/>
        <v>5</v>
      </c>
      <c r="N234" s="127">
        <f t="shared" si="100"/>
        <v>1</v>
      </c>
      <c r="O234" s="192">
        <f t="shared" si="106"/>
        <v>1</v>
      </c>
      <c r="P234" s="202">
        <f t="shared" si="102"/>
        <v>5</v>
      </c>
      <c r="Q234" s="202">
        <f t="shared" si="103"/>
        <v>1</v>
      </c>
      <c r="R234" s="125"/>
      <c r="S234" s="125"/>
      <c r="T234" s="164"/>
      <c r="U234" s="164"/>
      <c r="V234" s="126"/>
    </row>
    <row r="235" spans="1:22" s="174" customFormat="1" ht="31.5" x14ac:dyDescent="0.25">
      <c r="A235" s="125"/>
      <c r="B235" s="116"/>
      <c r="C235" s="116"/>
      <c r="D235" s="126"/>
      <c r="E235" s="126"/>
      <c r="F235" s="126"/>
      <c r="G235" s="125"/>
      <c r="H235" s="125" t="s">
        <v>958</v>
      </c>
      <c r="I235" s="125"/>
      <c r="J235" s="177" t="s">
        <v>1028</v>
      </c>
      <c r="K235" s="128" t="s">
        <v>30</v>
      </c>
      <c r="L235" s="148" t="s">
        <v>956</v>
      </c>
      <c r="M235" s="127">
        <f t="shared" si="99"/>
        <v>5</v>
      </c>
      <c r="N235" s="127">
        <f t="shared" si="100"/>
        <v>1</v>
      </c>
      <c r="O235" s="192">
        <f t="shared" ref="O235:O237" si="107">IF(K235="yes",(IF(L235=$Y$17,$Y$18,IF(L235=$Z$17,$Z$18,$AA$18))),$Z$18)</f>
        <v>1</v>
      </c>
      <c r="P235" s="202">
        <f t="shared" si="102"/>
        <v>5</v>
      </c>
      <c r="Q235" s="202">
        <f t="shared" si="103"/>
        <v>1</v>
      </c>
      <c r="R235" s="125"/>
      <c r="S235" s="125"/>
      <c r="T235" s="164"/>
      <c r="U235" s="164"/>
      <c r="V235" s="126"/>
    </row>
    <row r="236" spans="1:22" s="174" customFormat="1" ht="31.5" x14ac:dyDescent="0.25">
      <c r="A236" s="125"/>
      <c r="B236" s="116"/>
      <c r="C236" s="116"/>
      <c r="D236" s="126"/>
      <c r="E236" s="126"/>
      <c r="F236" s="126"/>
      <c r="G236" s="125"/>
      <c r="H236" s="125" t="s">
        <v>958</v>
      </c>
      <c r="I236" s="125"/>
      <c r="J236" s="177" t="s">
        <v>1029</v>
      </c>
      <c r="K236" s="128" t="s">
        <v>30</v>
      </c>
      <c r="L236" s="148" t="s">
        <v>956</v>
      </c>
      <c r="M236" s="127">
        <f t="shared" si="99"/>
        <v>5</v>
      </c>
      <c r="N236" s="127">
        <f t="shared" si="100"/>
        <v>1</v>
      </c>
      <c r="O236" s="192">
        <f t="shared" si="107"/>
        <v>1</v>
      </c>
      <c r="P236" s="202">
        <f t="shared" si="102"/>
        <v>5</v>
      </c>
      <c r="Q236" s="202">
        <f t="shared" si="103"/>
        <v>1</v>
      </c>
      <c r="R236" s="125"/>
      <c r="S236" s="125"/>
      <c r="T236" s="164"/>
      <c r="U236" s="164"/>
      <c r="V236" s="126"/>
    </row>
    <row r="237" spans="1:22" s="174" customFormat="1" ht="31.5" x14ac:dyDescent="0.25">
      <c r="A237" s="130"/>
      <c r="B237" s="131"/>
      <c r="C237" s="131"/>
      <c r="D237" s="132"/>
      <c r="E237" s="132"/>
      <c r="F237" s="132"/>
      <c r="G237" s="130"/>
      <c r="H237" s="125" t="s">
        <v>958</v>
      </c>
      <c r="I237" s="125"/>
      <c r="J237" s="178" t="s">
        <v>1030</v>
      </c>
      <c r="K237" s="134" t="s">
        <v>30</v>
      </c>
      <c r="L237" s="148" t="s">
        <v>956</v>
      </c>
      <c r="M237" s="133">
        <f t="shared" si="99"/>
        <v>5</v>
      </c>
      <c r="N237" s="133">
        <f t="shared" si="100"/>
        <v>1</v>
      </c>
      <c r="O237" s="192">
        <f t="shared" si="107"/>
        <v>1</v>
      </c>
      <c r="P237" s="202">
        <f t="shared" si="102"/>
        <v>5</v>
      </c>
      <c r="Q237" s="202">
        <f t="shared" si="103"/>
        <v>1</v>
      </c>
      <c r="R237" s="130"/>
      <c r="S237" s="130"/>
      <c r="T237" s="164"/>
      <c r="U237" s="164"/>
      <c r="V237" s="132"/>
    </row>
    <row r="238" spans="1:22" s="174" customFormat="1" ht="47.25" x14ac:dyDescent="0.25">
      <c r="A238" s="119">
        <v>5.42</v>
      </c>
      <c r="B238" s="120" t="s">
        <v>336</v>
      </c>
      <c r="C238" s="120" t="s">
        <v>478</v>
      </c>
      <c r="D238" s="121" t="s">
        <v>480</v>
      </c>
      <c r="E238" s="266" t="s">
        <v>26</v>
      </c>
      <c r="F238" s="119" t="s">
        <v>995</v>
      </c>
      <c r="G238" s="119" t="s">
        <v>482</v>
      </c>
      <c r="H238" s="119" t="s">
        <v>979</v>
      </c>
      <c r="I238" s="119"/>
      <c r="J238" s="120" t="s">
        <v>898</v>
      </c>
      <c r="K238" s="123" t="s">
        <v>30</v>
      </c>
      <c r="L238" s="144" t="s">
        <v>954</v>
      </c>
      <c r="M238" s="122">
        <f t="shared" si="99"/>
        <v>5</v>
      </c>
      <c r="N238" s="122">
        <f t="shared" si="100"/>
        <v>1</v>
      </c>
      <c r="O238" s="191">
        <f t="shared" ref="O238" si="108">IF(K238="yes",(IF(L238=$Y$17,$Y$18,IF(L238=$Z$17,$Z$18,$AA$18))),$Z$18)</f>
        <v>1</v>
      </c>
      <c r="P238" s="201">
        <f t="shared" si="102"/>
        <v>5</v>
      </c>
      <c r="Q238" s="201">
        <f t="shared" si="103"/>
        <v>1</v>
      </c>
      <c r="R238" s="119"/>
      <c r="S238" s="119"/>
      <c r="T238" s="164"/>
      <c r="U238" s="164"/>
      <c r="V238" s="121"/>
    </row>
    <row r="239" spans="1:22" s="174" customFormat="1" ht="47.25" x14ac:dyDescent="0.25">
      <c r="A239" s="125"/>
      <c r="B239" s="116"/>
      <c r="C239" s="116"/>
      <c r="D239" s="126"/>
      <c r="E239" s="126"/>
      <c r="F239" s="125"/>
      <c r="G239" s="125"/>
      <c r="H239" s="333" t="s">
        <v>979</v>
      </c>
      <c r="I239" s="125"/>
      <c r="J239" s="116" t="s">
        <v>899</v>
      </c>
      <c r="K239" s="128" t="s">
        <v>30</v>
      </c>
      <c r="L239" s="148" t="s">
        <v>954</v>
      </c>
      <c r="M239" s="127">
        <f t="shared" si="99"/>
        <v>5</v>
      </c>
      <c r="N239" s="127">
        <f t="shared" si="100"/>
        <v>1</v>
      </c>
      <c r="O239" s="192">
        <f t="shared" ref="O239:O240" si="109">IF(K239="yes",(IF(L239=$Y$17,$Y$18,IF(L239=$Z$17,$Z$18,$AA$18))),$Z$18)</f>
        <v>1</v>
      </c>
      <c r="P239" s="202">
        <f t="shared" si="102"/>
        <v>5</v>
      </c>
      <c r="Q239" s="202">
        <f t="shared" si="103"/>
        <v>1</v>
      </c>
      <c r="R239" s="125"/>
      <c r="S239" s="125"/>
      <c r="T239" s="164"/>
      <c r="U239" s="164"/>
      <c r="V239" s="126"/>
    </row>
    <row r="240" spans="1:22" s="174" customFormat="1" ht="47.25" x14ac:dyDescent="0.25">
      <c r="A240" s="125"/>
      <c r="B240" s="116"/>
      <c r="C240" s="116"/>
      <c r="D240" s="126"/>
      <c r="E240" s="126"/>
      <c r="F240" s="125"/>
      <c r="G240" s="125"/>
      <c r="H240" s="333" t="s">
        <v>979</v>
      </c>
      <c r="I240" s="125"/>
      <c r="J240" s="116" t="s">
        <v>900</v>
      </c>
      <c r="K240" s="128" t="s">
        <v>30</v>
      </c>
      <c r="L240" s="148" t="s">
        <v>954</v>
      </c>
      <c r="M240" s="127">
        <f t="shared" si="99"/>
        <v>5</v>
      </c>
      <c r="N240" s="127">
        <f t="shared" ref="N240" si="110">+IF(K240="Yes",M240,$X$17)</f>
        <v>1</v>
      </c>
      <c r="O240" s="192">
        <f t="shared" si="109"/>
        <v>1</v>
      </c>
      <c r="P240" s="202">
        <f t="shared" si="102"/>
        <v>5</v>
      </c>
      <c r="Q240" s="202">
        <f t="shared" si="103"/>
        <v>1</v>
      </c>
      <c r="R240" s="125"/>
      <c r="S240" s="125"/>
      <c r="T240" s="164"/>
      <c r="U240" s="164"/>
      <c r="V240" s="132"/>
    </row>
    <row r="241" spans="1:22" s="226" customFormat="1" x14ac:dyDescent="0.25">
      <c r="A241" s="270"/>
      <c r="B241" s="271"/>
      <c r="C241" s="272"/>
      <c r="D241" s="271"/>
      <c r="E241" s="271"/>
      <c r="F241" s="273"/>
      <c r="G241" s="273"/>
      <c r="H241" s="273"/>
      <c r="I241" s="273"/>
      <c r="J241" s="271"/>
      <c r="K241" s="274"/>
      <c r="L241" s="273"/>
      <c r="M241" s="274"/>
      <c r="N241" s="274"/>
      <c r="O241" s="275"/>
      <c r="P241" s="276">
        <f>+SUM(P155:P240)</f>
        <v>371</v>
      </c>
      <c r="Q241" s="276">
        <f>+SUM(Q155:Q240)</f>
        <v>78.5</v>
      </c>
      <c r="R241" s="273"/>
      <c r="S241" s="277"/>
      <c r="T241" s="238"/>
      <c r="U241" s="224"/>
      <c r="V241" s="225"/>
    </row>
    <row r="242" spans="1:22" s="226" customFormat="1" x14ac:dyDescent="0.25">
      <c r="A242" s="278"/>
      <c r="B242" s="279" t="s">
        <v>9</v>
      </c>
      <c r="C242" s="280"/>
      <c r="D242" s="281"/>
      <c r="E242" s="281"/>
      <c r="F242" s="282"/>
      <c r="G242" s="282"/>
      <c r="H242" s="282"/>
      <c r="I242" s="282"/>
      <c r="J242" s="281"/>
      <c r="K242" s="283"/>
      <c r="L242" s="282"/>
      <c r="M242" s="283"/>
      <c r="N242" s="283"/>
      <c r="O242" s="284"/>
      <c r="P242" s="285"/>
      <c r="Q242" s="286">
        <f>+Q241/P241</f>
        <v>0.21159029649595687</v>
      </c>
      <c r="R242" s="282"/>
      <c r="S242" s="287"/>
      <c r="T242" s="238"/>
      <c r="U242" s="224"/>
      <c r="V242" s="240"/>
    </row>
  </sheetData>
  <autoFilter ref="A16:T41">
    <filterColumn colId="15" showButton="0"/>
  </autoFilter>
  <mergeCells count="20">
    <mergeCell ref="A16:A17"/>
    <mergeCell ref="B16:B17"/>
    <mergeCell ref="C16:C17"/>
    <mergeCell ref="D16:D17"/>
    <mergeCell ref="K16:K17"/>
    <mergeCell ref="F16:F17"/>
    <mergeCell ref="G16:G17"/>
    <mergeCell ref="J16:J17"/>
    <mergeCell ref="E16:E17"/>
    <mergeCell ref="H16:H17"/>
    <mergeCell ref="Y16:AA16"/>
    <mergeCell ref="P16:Q16"/>
    <mergeCell ref="F7:G7"/>
    <mergeCell ref="F54:F58"/>
    <mergeCell ref="V16:V17"/>
    <mergeCell ref="S16:S17"/>
    <mergeCell ref="L16:L17"/>
    <mergeCell ref="M16:M17"/>
    <mergeCell ref="N16:N17"/>
    <mergeCell ref="F45:F49"/>
  </mergeCells>
  <conditionalFormatting sqref="T18:T44 T104:T113 T155:T240 T243:T1048576 T5:T9 T50:T100 T119:T151">
    <cfRule type="notContainsBlanks" dxfId="12" priority="14">
      <formula>LEN(TRIM(T5))&gt;0</formula>
    </cfRule>
  </conditionalFormatting>
  <conditionalFormatting sqref="T102:T103">
    <cfRule type="notContainsBlanks" dxfId="11" priority="13">
      <formula>LEN(TRIM(T102))&gt;0</formula>
    </cfRule>
  </conditionalFormatting>
  <conditionalFormatting sqref="T152:T154">
    <cfRule type="notContainsBlanks" dxfId="10" priority="12">
      <formula>LEN(TRIM(T152))&gt;0</formula>
    </cfRule>
  </conditionalFormatting>
  <conditionalFormatting sqref="T241:T242">
    <cfRule type="notContainsBlanks" dxfId="9" priority="11">
      <formula>LEN(TRIM(T241))&gt;0</formula>
    </cfRule>
  </conditionalFormatting>
  <conditionalFormatting sqref="G14">
    <cfRule type="cellIs" dxfId="8" priority="9" operator="lessThan">
      <formula>0</formula>
    </cfRule>
  </conditionalFormatting>
  <conditionalFormatting sqref="F14:G14">
    <cfRule type="cellIs" dxfId="7" priority="8" operator="greaterThan">
      <formula>0</formula>
    </cfRule>
  </conditionalFormatting>
  <conditionalFormatting sqref="T101">
    <cfRule type="notContainsBlanks" dxfId="6" priority="7">
      <formula>LEN(TRIM(T101))&gt;0</formula>
    </cfRule>
  </conditionalFormatting>
  <conditionalFormatting sqref="T46:T49">
    <cfRule type="notContainsBlanks" dxfId="5" priority="6">
      <formula>LEN(TRIM(T46))&gt;0</formula>
    </cfRule>
  </conditionalFormatting>
  <conditionalFormatting sqref="T115:T118">
    <cfRule type="notContainsBlanks" dxfId="4" priority="5">
      <formula>LEN(TRIM(T115))&gt;0</formula>
    </cfRule>
  </conditionalFormatting>
  <conditionalFormatting sqref="T114">
    <cfRule type="notContainsBlanks" dxfId="3" priority="4">
      <formula>LEN(TRIM(T114))&gt;0</formula>
    </cfRule>
  </conditionalFormatting>
  <conditionalFormatting sqref="T45">
    <cfRule type="notContainsBlanks" dxfId="2" priority="3">
      <formula>LEN(TRIM(T45))&gt;0</formula>
    </cfRule>
  </conditionalFormatting>
  <conditionalFormatting sqref="F14">
    <cfRule type="expression" dxfId="1" priority="1">
      <formula>$G$14&lt;0</formula>
    </cfRule>
    <cfRule type="cellIs" dxfId="0" priority="2" operator="lessThan">
      <formula>0</formula>
    </cfRule>
  </conditionalFormatting>
  <dataValidations count="4">
    <dataValidation type="list" allowBlank="1" showInputMessage="1" showErrorMessage="1" sqref="I18:I19 I24:I25 I30 I145:I160 I59:I68 I73 I78:I83 I88:I90 I95:I96 I105:I106 I111:I119 I124:I130 I135:I139 I101:I103 I165 I170:I171 I35:I54 I176:I242">
      <formula1>"Yes,No, Not Applicable"</formula1>
    </dataValidation>
    <dataValidation type="list" allowBlank="1" showInputMessage="1" showErrorMessage="1" sqref="L30 L35:L39 L24:L25 L101 L119 L73 L78:L83 L88:L90 L95:L96 L105:L106 L50:L54 L124:L130 L135:L140 L155:L160 L165 L170:L171 L145:L151 L176:L240 L18:L19 L43:L45 L111:L114 L59:L68">
      <formula1>"High, Medium, Low"</formula1>
    </dataValidation>
    <dataValidation type="list" allowBlank="1" showInputMessage="1" showErrorMessage="1" sqref="K18:K242">
      <formula1>"Yes, No"</formula1>
    </dataValidation>
    <dataValidation type="list" allowBlank="1" showInputMessage="1" showErrorMessage="1" sqref="E18:E19 E24:E25 E30 E35:E39 E43:E45 E50:E54 E59:E60 E63:E68 E73 E78:E83 E238 E95:E96 E101 E105:E106 E111:E114 E119 E135:E140 E88:E90 E145:E151 E155:E160 E165 E170:E171 E176:E207 E124:E130">
      <formula1>"Pre-requisite, Progressive"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1"/>
  <sheetViews>
    <sheetView showGridLines="0" workbookViewId="0"/>
  </sheetViews>
  <sheetFormatPr defaultRowHeight="15" x14ac:dyDescent="0.25"/>
  <sheetData>
    <row r="2" spans="2:2" x14ac:dyDescent="0.25">
      <c r="B2" s="331" t="s">
        <v>1090</v>
      </c>
    </row>
    <row r="3" spans="2:2" x14ac:dyDescent="0.25">
      <c r="B3" s="332" t="s">
        <v>1083</v>
      </c>
    </row>
    <row r="4" spans="2:2" x14ac:dyDescent="0.25">
      <c r="B4" s="332" t="s">
        <v>1082</v>
      </c>
    </row>
    <row r="5" spans="2:2" x14ac:dyDescent="0.25">
      <c r="B5" s="332" t="s">
        <v>1081</v>
      </c>
    </row>
    <row r="6" spans="2:2" x14ac:dyDescent="0.25">
      <c r="B6" s="332" t="s">
        <v>1092</v>
      </c>
    </row>
    <row r="7" spans="2:2" x14ac:dyDescent="0.25">
      <c r="B7" s="332" t="s">
        <v>1089</v>
      </c>
    </row>
    <row r="8" spans="2:2" x14ac:dyDescent="0.25">
      <c r="B8" s="332" t="s">
        <v>1084</v>
      </c>
    </row>
    <row r="9" spans="2:2" x14ac:dyDescent="0.25">
      <c r="B9" s="332" t="s">
        <v>1085</v>
      </c>
    </row>
    <row r="10" spans="2:2" x14ac:dyDescent="0.25">
      <c r="B10" s="332" t="s">
        <v>1086</v>
      </c>
    </row>
    <row r="11" spans="2:2" x14ac:dyDescent="0.25">
      <c r="B11" s="332" t="s">
        <v>1087</v>
      </c>
    </row>
    <row r="13" spans="2:2" x14ac:dyDescent="0.25">
      <c r="B13" s="331" t="s">
        <v>1091</v>
      </c>
    </row>
    <row r="14" spans="2:2" x14ac:dyDescent="0.25">
      <c r="B14" s="332" t="s">
        <v>1083</v>
      </c>
    </row>
    <row r="15" spans="2:2" x14ac:dyDescent="0.25">
      <c r="B15" s="332" t="s">
        <v>1082</v>
      </c>
    </row>
    <row r="16" spans="2:2" x14ac:dyDescent="0.25">
      <c r="B16" s="332" t="s">
        <v>1081</v>
      </c>
    </row>
    <row r="17" spans="2:2" x14ac:dyDescent="0.25">
      <c r="B17" s="332" t="s">
        <v>1092</v>
      </c>
    </row>
    <row r="18" spans="2:2" x14ac:dyDescent="0.25">
      <c r="B18" s="332" t="s">
        <v>1088</v>
      </c>
    </row>
    <row r="19" spans="2:2" x14ac:dyDescent="0.25">
      <c r="B19" s="332" t="s">
        <v>1085</v>
      </c>
    </row>
    <row r="20" spans="2:2" x14ac:dyDescent="0.25">
      <c r="B20" s="332" t="s">
        <v>1086</v>
      </c>
    </row>
    <row r="21" spans="2:2" x14ac:dyDescent="0.25">
      <c r="B21" s="332" t="s">
        <v>1087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Reviewed</vt:lpstr>
      <vt:lpstr>Auditor Copy</vt:lpstr>
      <vt:lpstr>Final</vt:lpstr>
      <vt:lpstr>Data from Mazue</vt:lpstr>
      <vt:lpstr>'Auditor Copy'!Print_Titles</vt:lpstr>
      <vt:lpstr>Score_section_2</vt:lpstr>
      <vt:lpstr>Score_section_3</vt:lpstr>
      <vt:lpstr>Score_section_4</vt:lpstr>
      <vt:lpstr>Score_section_5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2019-12-24T09:24:08Z</dcterms:created>
  <dcterms:modified xsi:type="dcterms:W3CDTF">2019-12-30T09:12:54Z</dcterms:modified>
</cp:coreProperties>
</file>